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remand\Documents\Darbas -2 aktyvus 2\cvp arbor\"/>
    </mc:Choice>
  </mc:AlternateContent>
  <xr:revisionPtr revIDLastSave="0" documentId="13_ncr:1_{48272E8F-CC74-41EC-BCB9-283F91C9E86D}" xr6:coauthVersionLast="47" xr6:coauthVersionMax="47" xr10:uidLastSave="{00000000-0000-0000-0000-000000000000}"/>
  <bookViews>
    <workbookView xWindow="-120" yWindow="-120" windowWidth="29040" windowHeight="17640" tabRatio="923" activeTab="2" xr2:uid="{5483DBAB-F8D9-4D07-8840-AC47F9C153B4}"/>
  </bookViews>
  <sheets>
    <sheet name="Vertinimo sąlygos" sheetId="15" r:id="rId1"/>
    <sheet name="Vertinimo tvarka" sheetId="13" r:id="rId2"/>
    <sheet name="Pasiūlymas" sheetId="1" r:id="rId3"/>
    <sheet name="Subtiekėjai ir priedai" sheetId="2" r:id="rId4"/>
    <sheet name="Specialieji reikalavimai" sheetId="9" r:id="rId5"/>
    <sheet name="Techninė specifikacija" sheetId="3" r:id="rId6"/>
    <sheet name="Pasiūlymų suvestinė_Bendra" sheetId="16" r:id="rId7"/>
    <sheet name="Pasiūlymų suvestinė_Koreguota" sheetId="17" r:id="rId8"/>
    <sheet name="Pasiūlymų vertinimo rezultatai" sheetId="18" r:id="rId9"/>
    <sheet name="Sheet6" sheetId="8" state="hidden"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 i="13" l="1"/>
  <c r="H13" i="13"/>
  <c r="C36" i="1"/>
  <c r="C37" i="1"/>
  <c r="C38" i="1"/>
  <c r="C39" i="1"/>
  <c r="C40" i="1"/>
  <c r="C41" i="1"/>
  <c r="C42" i="1"/>
  <c r="C43" i="1"/>
  <c r="C44" i="1"/>
  <c r="C35" i="1"/>
  <c r="E13" i="18"/>
  <c r="D13" i="18"/>
  <c r="C13" i="18"/>
  <c r="B13" i="18"/>
  <c r="E11" i="18"/>
  <c r="E12" i="18"/>
  <c r="E14" i="18"/>
  <c r="E15" i="18"/>
  <c r="E16" i="18"/>
  <c r="E17" i="18"/>
  <c r="D11" i="18"/>
  <c r="D12" i="18"/>
  <c r="D14" i="18"/>
  <c r="D15" i="18"/>
  <c r="D16" i="18"/>
  <c r="D17" i="18"/>
  <c r="C11" i="18"/>
  <c r="C12" i="18"/>
  <c r="C14" i="18"/>
  <c r="C15" i="18"/>
  <c r="C16" i="18"/>
  <c r="C17" i="18"/>
  <c r="B11" i="18"/>
  <c r="B12" i="18"/>
  <c r="B14" i="18"/>
  <c r="B15" i="18"/>
  <c r="B16" i="18"/>
  <c r="B17" i="18"/>
  <c r="E10" i="18"/>
  <c r="E9" i="18"/>
  <c r="E8" i="18"/>
  <c r="D10" i="18"/>
  <c r="D9" i="18"/>
  <c r="D8" i="18"/>
  <c r="D3" i="18"/>
  <c r="E3" i="18"/>
  <c r="C10" i="18"/>
  <c r="C9" i="18"/>
  <c r="C8" i="18"/>
  <c r="B10" i="18"/>
  <c r="B9" i="18"/>
  <c r="B8" i="18"/>
  <c r="B7" i="18" s="1"/>
  <c r="E4" i="17"/>
  <c r="E5" i="17" s="1"/>
  <c r="E4" i="18" s="1"/>
  <c r="D4" i="17"/>
  <c r="D5" i="17"/>
  <c r="D4" i="18"/>
  <c r="C3" i="18"/>
  <c r="B3" i="18"/>
  <c r="B5" i="18" s="1"/>
  <c r="C4" i="17"/>
  <c r="C5" i="17" s="1"/>
  <c r="C4" i="18" s="1"/>
  <c r="B4" i="17"/>
  <c r="B5" i="17" s="1"/>
  <c r="B4" i="18" s="1"/>
  <c r="G30" i="1"/>
  <c r="H30" i="1" s="1"/>
  <c r="B6" i="18" l="1"/>
  <c r="B18" i="18" s="1"/>
  <c r="B19" i="18" s="1"/>
  <c r="C5" i="18"/>
  <c r="D6" i="18"/>
  <c r="D18" i="18" s="1"/>
  <c r="D19" i="18" s="1"/>
  <c r="D5" i="18"/>
  <c r="E5" i="18"/>
  <c r="D7" i="18"/>
  <c r="E7" i="18"/>
  <c r="E6" i="18"/>
  <c r="E18" i="18" s="1"/>
  <c r="E19" i="18" s="1"/>
  <c r="C7" i="18"/>
  <c r="C6" i="18"/>
  <c r="C18" i="18" s="1"/>
  <c r="C19" i="18" s="1"/>
</calcChain>
</file>

<file path=xl/sharedStrings.xml><?xml version="1.0" encoding="utf-8"?>
<sst xmlns="http://schemas.openxmlformats.org/spreadsheetml/2006/main" count="758" uniqueCount="686">
  <si>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</si>
  <si>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</si>
  <si>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</si>
  <si>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</si>
  <si>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</si>
  <si>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</si>
  <si>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</si>
  <si>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</si>
  <si>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</si>
  <si>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</si>
  <si>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</si>
  <si>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</si>
  <si>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</si>
  <si>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</si>
  <si>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</si>
  <si>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</si>
  <si>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</si>
  <si>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</si>
  <si>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</si>
  <si>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</si>
  <si>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</si>
  <si>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</si>
  <si>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</si>
  <si>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</si>
  <si>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</si>
  <si>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</si>
  <si>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</si>
  <si>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</si>
  <si>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</si>
  <si>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</si>
  <si>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</si>
  <si>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Įgaliojimas teikti ir pasirašyti pasiūlymą</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</si>
  <si>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</si>
  <si>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</si>
  <si>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</si>
  <si>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</si>
  <si>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</si>
  <si>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</si>
  <si>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</si>
  <si>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</si>
  <si>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Siūlomos prekės pavadinimas (modelis, konkreti modifikacija), gamintojas, kilmės šalis</t>
  </si>
  <si>
    <t>Tiekėjo siūlomos prekės parametrų reikšmės (Failo, dokumento pavadinimas ir puslapio Nr., pažymintis vietą, kurioje yra siūlomus techninius parametrus patvirtinantys dokumentai, siūlomos prekės katalogo numeris)</t>
  </si>
  <si>
    <t>Taip</t>
  </si>
  <si>
    <t>Ne</t>
  </si>
  <si>
    <t>SPECIALIEJI REIKALAVIMAI:</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</si>
  <si>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</si>
  <si>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</si>
  <si>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Nurodyti</t>
  </si>
  <si>
    <t>1.</t>
  </si>
  <si>
    <t>Kartu su pasiūlymu pateikiami šie dokumentai (būtina nurodyti visus su pasiūlymu pateikiamus dokumentus):</t>
  </si>
  <si>
    <t>Dokumentas yra konfidencialus? Taip / Ne</t>
  </si>
  <si>
    <t>Būtina</t>
  </si>
  <si>
    <t>2.</t>
  </si>
  <si>
    <t>3.</t>
  </si>
  <si>
    <t>4.</t>
  </si>
  <si>
    <t>5.</t>
  </si>
  <si>
    <t>6.</t>
  </si>
  <si>
    <t>7.</t>
  </si>
  <si>
    <t>Garantinis laikotarpis</t>
  </si>
  <si>
    <t>Kartu su įranga pateikiama dokumentacija</t>
  </si>
  <si>
    <t>1. Naudojimo instrukcija lietuvių kalba,</t>
  </si>
  <si>
    <t>2. Serviso dokumentacija lietuvių arba anglų kalba.</t>
  </si>
  <si>
    <t>Kiti reikalavimai</t>
  </si>
  <si>
    <t>PASIŪLYMŲ VERTINIMAS</t>
  </si>
  <si>
    <t>2. Ekonomiškai naudingiausias pasiūlymas – tai pasiūlymas, kurio balų suma, apskaičiuota pagal toliau nustatytus pasiūlymų vertinimo kriterijus ir sąlygas, yra didžiausia.</t>
  </si>
  <si>
    <t>Numatytų vertinimo kriterijų lyginamieji svoriai:</t>
  </si>
  <si>
    <t>Vertinimo kriterijai ir jų parametrų lyginamieji svoriai:</t>
  </si>
  <si>
    <t>Vertinimo kriterijai</t>
  </si>
  <si>
    <t>Parametro lyginamasis svoris</t>
  </si>
  <si>
    <t>Lyginamasis svoris ekonominio naudingumo įvertinime</t>
  </si>
  <si>
    <t>Kaina (K)</t>
  </si>
  <si>
    <t>Techniniai pranašumai (T)</t>
  </si>
  <si>
    <t>T1</t>
  </si>
  <si>
    <t>T2</t>
  </si>
  <si>
    <t>T3</t>
  </si>
  <si>
    <t>T4</t>
  </si>
  <si>
    <t xml:space="preserve">1. atlieka prekės techninę priežiūrą (įskaitant techninei priežiūrai atlikti reikalingas detales ir/arba medžiagas); </t>
  </si>
  <si>
    <t>2. atlieka garantijos sąlygas atitinkančių gedimų (jei jie nutiko naudojant įrangą pagal paskirtį, laikantis pateiktų instrukcijų bei nurodytų eksploatavimo sąlygų) šalinimą;</t>
  </si>
  <si>
    <t>3. atlieka techninės būklės patikrinimus pagal gamintojo reikalavimus/rekomendacijas;</t>
  </si>
  <si>
    <t>4. informuoja pirkėją apie prevencinius veiksmus (jei tokių būtina imtis);</t>
  </si>
  <si>
    <t>5. teikia pirkėjui išsamias konsultacijas ir paaiškinimus;</t>
  </si>
  <si>
    <t>6. gedimo atveju atvyksta remontuoti ne vėliau kaip per 48 (keturiasdešimt aštuonias) valandas nuo pranešimo apie prekės gedimą gavimo;</t>
  </si>
  <si>
    <t>Pasiūlymo ekonominio naudingumo (kainos ir kokybės santykio) apskaičiavimo tvarka (formulė) yra pateikiama žemiau:</t>
  </si>
  <si>
    <t>2. Pasiūlymo kainos (K) balai apskaičiuojami mažiausios pasiūlytos kainos (Kmin) ir vertinamo pasiūlymo kainos (Kv) santykį padauginant iš kainos lyginamojo svorio (X):</t>
  </si>
  <si>
    <t>Techninių pranašumų (T) balai apskaičiuojami visų techninių kriterijų parametrų įvertinimų sumą padauginant iš techninių pranašumų lyginamojo svorio (Y):</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</si>
  <si>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</si>
  <si>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1. Ne mažiau nei 24 mėn.</t>
  </si>
  <si>
    <t>T5</t>
  </si>
  <si>
    <t>2.1</t>
  </si>
  <si>
    <t>Personalo mokymai (po apmokymų pateikti apmokymų aktą / sertifikatą arba kitą mokymų faktą įrodantį dokumentą):</t>
  </si>
  <si>
    <t xml:space="preserve">Paskirtis </t>
  </si>
  <si>
    <t>Pagrindiniai skenavimo režimai</t>
  </si>
  <si>
    <t>Atitikimas Lietuvos higienos normoje HN 31:2021 “Radiacinės saugos reikalavimai medicininėje rentgeno diagnostikoje” nurodytiems reikalavimams</t>
  </si>
  <si>
    <t>Atitikimas Lietuvos higienos normoje HN 73:2018 „Pagrindinės radiacinės saugos normos“ nurodytiems reikalavimams</t>
  </si>
  <si>
    <t>3.1</t>
  </si>
  <si>
    <t>3.2</t>
  </si>
  <si>
    <t>3.3</t>
  </si>
  <si>
    <t>3.4</t>
  </si>
  <si>
    <t>3.5</t>
  </si>
  <si>
    <t>3.6</t>
  </si>
  <si>
    <t>3.7</t>
  </si>
  <si>
    <t>1.1. atviro konkurso skelbime, paskelbtame Viešųjų pirkimų įstatymo nustatyta tvarka</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</si>
  <si>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</si>
  <si>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</si>
  <si>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</si>
  <si>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Kiekis, mato vnt.</t>
  </si>
  <si>
    <t>Kaina 1 vnt. Eur be PVM</t>
  </si>
  <si>
    <t>Bendra pasiūlymo kaina Eur be PVM</t>
  </si>
  <si>
    <t>Bendra pasiūlymo kaina Eur su 21 % PVM</t>
  </si>
  <si>
    <r>
      <t>2. Siūlomi techniniai funkcionalumai (</t>
    </r>
    <r>
      <rPr>
        <b/>
        <sz val="12"/>
        <color rgb="FFFF0000"/>
        <rFont val="Times New Roman"/>
        <family val="1"/>
      </rPr>
      <t>Pildo Tiekėjas</t>
    </r>
    <r>
      <rPr>
        <b/>
        <sz val="12"/>
        <color theme="1"/>
        <rFont val="Times New Roman"/>
        <family val="1"/>
      </rPr>
      <t>):</t>
    </r>
  </si>
  <si>
    <t>Siūlomas techninis funkcionalumas</t>
  </si>
  <si>
    <r>
      <t>3. Siūlomas garantinis laikotarpis (</t>
    </r>
    <r>
      <rPr>
        <b/>
        <sz val="12"/>
        <color rgb="FFFF0000"/>
        <rFont val="Times New Roman"/>
        <family val="1"/>
      </rPr>
      <t>Pildo Tiekėjas</t>
    </r>
    <r>
      <rPr>
        <b/>
        <sz val="12"/>
        <color theme="1"/>
        <rFont val="Times New Roman"/>
        <family val="1"/>
      </rPr>
      <t>):</t>
    </r>
  </si>
  <si>
    <t>Siūlomos prekės garantinis laikotarpis</t>
  </si>
  <si>
    <t>Pasirinkti garantinį laikotarpį</t>
  </si>
  <si>
    <t>Terminas</t>
  </si>
  <si>
    <t>metai</t>
  </si>
  <si>
    <t>Siūlomas kompiuterinės tomografijos sistemos garantinis laikotarpis*</t>
  </si>
  <si>
    <t>* Garantijos laikotarpiu tiekėjas teisės aktų nustatyta tvarka nemokamai:</t>
  </si>
  <si>
    <t>1) Kaina (K)</t>
  </si>
  <si>
    <t>2) Techniniai pranašumai (T)</t>
  </si>
  <si>
    <t>X =</t>
  </si>
  <si>
    <t>Y =</t>
  </si>
  <si>
    <t>Formulės rūšis</t>
  </si>
  <si>
    <t>L1 =</t>
  </si>
  <si>
    <t>L2 =</t>
  </si>
  <si>
    <t>L3 =</t>
  </si>
  <si>
    <t>L4 =</t>
  </si>
  <si>
    <t>1. Pasiūlymo ekonominis naudingumas (E) apskaičiuojamas sudedant tiekėjo pasiūlymo kainos (K) ir techninių pranašumų (T) balus:</t>
  </si>
  <si>
    <t>E = K + T</t>
  </si>
  <si>
    <t>L5 =</t>
  </si>
  <si>
    <t>Vertinimo sąlygos</t>
  </si>
  <si>
    <t>Minimalus garantinis laikotarpis (gamintojo garantija arba garantija pagal įstatymą) (MGL)</t>
  </si>
  <si>
    <t>Ekonominis pranašumas už kiekvienus papildomos garantijos metus (EpPG)</t>
  </si>
  <si>
    <t>%</t>
  </si>
  <si>
    <t>Formulės:</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</si>
  <si>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Atlieka garantijos sąlygas atitinkančių gedimų (jei jie nutiko naudojant įrangą pagal paskirtį, laikantis pateiktų instrukcijų bei nurodytų eksploatavimo sąlygų) šalinimą. Atlieka techninės būklės patikrinimus pagal gamintojo reikalavimus/rekomendacijas. Gedimo atveju atvyksta remontuoti ne vėliau kaip per 48 (keturiasdešimt aštuonias) valandas nuo pranešimo apie prekės gedimą gavimo Reikalavimai netaikomi garantijos sąlygų neatitinkančių gedimų atvejams, kai įranga sugenda dėl vartotojo kaltės.</t>
  </si>
  <si>
    <t>Tiekėjas 1</t>
  </si>
  <si>
    <t>Tiekėjas 2</t>
  </si>
  <si>
    <r>
      <t>Pasiūlymo kaina (Pk</t>
    </r>
    <r>
      <rPr>
        <b/>
        <vertAlign val="subscript"/>
        <sz val="12"/>
        <color theme="1"/>
        <rFont val="Times New Roman"/>
        <family val="1"/>
      </rPr>
      <t>n</t>
    </r>
    <r>
      <rPr>
        <b/>
        <sz val="12"/>
        <color theme="1"/>
        <rFont val="Times New Roman"/>
        <family val="1"/>
      </rPr>
      <t>), € su PVM</t>
    </r>
  </si>
  <si>
    <r>
      <t>Siūlomas garantinis laikotarpis (T</t>
    </r>
    <r>
      <rPr>
        <b/>
        <vertAlign val="subscript"/>
        <sz val="12"/>
        <color theme="1"/>
        <rFont val="Times New Roman"/>
        <family val="1"/>
      </rPr>
      <t>n</t>
    </r>
    <r>
      <rPr>
        <b/>
        <sz val="12"/>
        <color theme="1"/>
        <rFont val="Times New Roman"/>
        <family val="1"/>
      </rPr>
      <t>GL), metai</t>
    </r>
  </si>
  <si>
    <r>
      <t>Techninis pranašumas T1 (T1</t>
    </r>
    <r>
      <rPr>
        <b/>
        <vertAlign val="subscript"/>
        <sz val="12"/>
        <color theme="1"/>
        <rFont val="Times New Roman"/>
        <family val="1"/>
      </rPr>
      <t>n</t>
    </r>
    <r>
      <rPr>
        <b/>
        <sz val="12"/>
        <color theme="1"/>
        <rFont val="Times New Roman"/>
        <family val="1"/>
      </rPr>
      <t>)</t>
    </r>
  </si>
  <si>
    <r>
      <t>Techninis pranašumas T2 (T2</t>
    </r>
    <r>
      <rPr>
        <b/>
        <vertAlign val="subscript"/>
        <sz val="12"/>
        <color theme="1"/>
        <rFont val="Times New Roman"/>
        <family val="1"/>
      </rPr>
      <t>n</t>
    </r>
    <r>
      <rPr>
        <b/>
        <sz val="12"/>
        <color theme="1"/>
        <rFont val="Times New Roman"/>
        <family val="1"/>
      </rPr>
      <t>)</t>
    </r>
  </si>
  <si>
    <r>
      <t>Techninis pranašumas T3 (T3</t>
    </r>
    <r>
      <rPr>
        <b/>
        <vertAlign val="subscript"/>
        <sz val="12"/>
        <color theme="1"/>
        <rFont val="Times New Roman"/>
        <family val="1"/>
      </rPr>
      <t>n</t>
    </r>
    <r>
      <rPr>
        <b/>
        <sz val="12"/>
        <color theme="1"/>
        <rFont val="Times New Roman"/>
        <family val="1"/>
      </rPr>
      <t>)</t>
    </r>
  </si>
  <si>
    <r>
      <t>Techninis pranašumas T4 (T4</t>
    </r>
    <r>
      <rPr>
        <b/>
        <vertAlign val="subscript"/>
        <sz val="12"/>
        <color theme="1"/>
        <rFont val="Times New Roman"/>
        <family val="1"/>
      </rPr>
      <t>n</t>
    </r>
    <r>
      <rPr>
        <b/>
        <sz val="12"/>
        <color theme="1"/>
        <rFont val="Times New Roman"/>
        <family val="1"/>
      </rPr>
      <t>)</t>
    </r>
  </si>
  <si>
    <t>Žymėjimų paaiškinimai:</t>
  </si>
  <si>
    <r>
      <t>Techninis pranašumas T5 (T5</t>
    </r>
    <r>
      <rPr>
        <b/>
        <vertAlign val="subscript"/>
        <sz val="12"/>
        <color theme="1"/>
        <rFont val="Times New Roman"/>
        <family val="1"/>
      </rPr>
      <t>n</t>
    </r>
    <r>
      <rPr>
        <b/>
        <sz val="12"/>
        <color theme="1"/>
        <rFont val="Times New Roman"/>
        <family val="1"/>
      </rPr>
      <t>)</t>
    </r>
  </si>
  <si>
    <r>
      <t>Ekonominis pranašumas už suteiktą papildomą garantiją, € su PVM (EpPG</t>
    </r>
    <r>
      <rPr>
        <vertAlign val="subscript"/>
        <sz val="12"/>
        <rFont val="Times New Roman"/>
        <family val="1"/>
      </rPr>
      <t>n</t>
    </r>
    <r>
      <rPr>
        <sz val="12"/>
        <rFont val="Times New Roman"/>
        <family val="1"/>
      </rPr>
      <t>)</t>
    </r>
  </si>
  <si>
    <r>
      <t>Koreguota pasiūlo kaina, € su PVM (KPK</t>
    </r>
    <r>
      <rPr>
        <vertAlign val="subscript"/>
        <sz val="12"/>
        <rFont val="Times New Roman"/>
        <family val="1"/>
      </rPr>
      <t>n</t>
    </r>
    <r>
      <rPr>
        <sz val="12"/>
        <rFont val="Times New Roman"/>
        <family val="1"/>
      </rPr>
      <t>)</t>
    </r>
  </si>
  <si>
    <t>Žymėjimų paaiškinimai ir formulės:</t>
  </si>
  <si>
    <r>
      <rPr>
        <b/>
        <sz val="12"/>
        <color theme="1"/>
        <rFont val="Times New Roman"/>
        <family val="1"/>
      </rPr>
      <t>EpPG</t>
    </r>
    <r>
      <rPr>
        <b/>
        <vertAlign val="subscript"/>
        <sz val="12"/>
        <color theme="1"/>
        <rFont val="Times New Roman"/>
        <family val="1"/>
      </rPr>
      <t>n</t>
    </r>
    <r>
      <rPr>
        <b/>
        <sz val="12"/>
        <color theme="1"/>
        <rFont val="Times New Roman"/>
        <family val="1"/>
      </rPr>
      <t xml:space="preserve"> </t>
    </r>
    <r>
      <rPr>
        <sz val="12"/>
        <color theme="1"/>
        <rFont val="Times New Roman"/>
        <family val="1"/>
      </rPr>
      <t>- Tiekėjo n gaunamas ekonominis pranašumas už suteiktą papildomą garantiją, € su PVM.</t>
    </r>
  </si>
  <si>
    <r>
      <rPr>
        <b/>
        <sz val="12"/>
        <color theme="1"/>
        <rFont val="Times New Roman"/>
        <family val="1"/>
      </rPr>
      <t>KPK</t>
    </r>
    <r>
      <rPr>
        <b/>
        <vertAlign val="subscript"/>
        <sz val="12"/>
        <color theme="1"/>
        <rFont val="Times New Roman"/>
        <family val="1"/>
      </rPr>
      <t>n</t>
    </r>
    <r>
      <rPr>
        <sz val="12"/>
        <color theme="1"/>
        <rFont val="Times New Roman"/>
        <family val="1"/>
      </rPr>
      <t xml:space="preserve"> - Tiekėjo n koreguota pasiūlo kaina, € su PVM.</t>
    </r>
  </si>
  <si>
    <r>
      <rPr>
        <b/>
        <i/>
        <sz val="12"/>
        <rFont val="Times New Roman"/>
        <family val="1"/>
      </rPr>
      <t>EpPG</t>
    </r>
    <r>
      <rPr>
        <b/>
        <i/>
        <vertAlign val="subscript"/>
        <sz val="12"/>
        <rFont val="Times New Roman"/>
        <family val="1"/>
      </rPr>
      <t>n</t>
    </r>
    <r>
      <rPr>
        <i/>
        <sz val="12"/>
        <rFont val="Times New Roman"/>
        <family val="1"/>
      </rPr>
      <t xml:space="preserve"> = (T</t>
    </r>
    <r>
      <rPr>
        <i/>
        <vertAlign val="subscript"/>
        <sz val="12"/>
        <rFont val="Times New Roman"/>
        <family val="1"/>
      </rPr>
      <t>n</t>
    </r>
    <r>
      <rPr>
        <i/>
        <sz val="12"/>
        <rFont val="Times New Roman"/>
        <family val="1"/>
      </rPr>
      <t>GL  - MGL) x (Pk</t>
    </r>
    <r>
      <rPr>
        <i/>
        <vertAlign val="subscript"/>
        <sz val="12"/>
        <rFont val="Times New Roman"/>
        <family val="1"/>
      </rPr>
      <t>n</t>
    </r>
    <r>
      <rPr>
        <i/>
        <sz val="12"/>
        <rFont val="Times New Roman"/>
        <family val="1"/>
      </rPr>
      <t xml:space="preserve"> x (EpPG/100))</t>
    </r>
  </si>
  <si>
    <r>
      <t>Pasiūlymo kaina (Pk</t>
    </r>
    <r>
      <rPr>
        <vertAlign val="subscript"/>
        <sz val="12"/>
        <color theme="1"/>
        <rFont val="Times New Roman"/>
        <family val="1"/>
      </rPr>
      <t>n</t>
    </r>
    <r>
      <rPr>
        <sz val="12"/>
        <color theme="1"/>
        <rFont val="Times New Roman"/>
        <family val="1"/>
      </rPr>
      <t>), € su PVM</t>
    </r>
  </si>
  <si>
    <r>
      <t>Koreguota pasiūlo kaina (KPK</t>
    </r>
    <r>
      <rPr>
        <vertAlign val="subscript"/>
        <sz val="12"/>
        <color theme="1"/>
        <rFont val="Times New Roman"/>
        <family val="1"/>
      </rPr>
      <t>n</t>
    </r>
    <r>
      <rPr>
        <sz val="12"/>
        <color theme="1"/>
        <rFont val="Times New Roman"/>
        <family val="1"/>
      </rPr>
      <t>), € su PVM</t>
    </r>
  </si>
  <si>
    <r>
      <t>Pasiūlymo kainos balas (PkB</t>
    </r>
    <r>
      <rPr>
        <vertAlign val="subscript"/>
        <sz val="12"/>
        <color theme="1"/>
        <rFont val="Times New Roman"/>
        <family val="1"/>
      </rPr>
      <t>n</t>
    </r>
    <r>
      <rPr>
        <sz val="12"/>
        <color theme="1"/>
        <rFont val="Times New Roman"/>
        <family val="1"/>
      </rPr>
      <t>)</t>
    </r>
  </si>
  <si>
    <r>
      <t>Koreguotos pasiūlymo kainos balas (KPkB</t>
    </r>
    <r>
      <rPr>
        <vertAlign val="subscript"/>
        <sz val="12"/>
        <color theme="1"/>
        <rFont val="Times New Roman"/>
        <family val="1"/>
      </rPr>
      <t>n</t>
    </r>
    <r>
      <rPr>
        <sz val="12"/>
        <color theme="1"/>
        <rFont val="Times New Roman"/>
        <family val="1"/>
      </rPr>
      <t>)</t>
    </r>
  </si>
  <si>
    <r>
      <t>Ekonominių pranašumų balas (T</t>
    </r>
    <r>
      <rPr>
        <vertAlign val="subscript"/>
        <sz val="12"/>
        <rFont val="Times New Roman"/>
        <family val="1"/>
      </rPr>
      <t>n</t>
    </r>
    <r>
      <rPr>
        <sz val="12"/>
        <rFont val="Times New Roman"/>
        <family val="1"/>
      </rPr>
      <t>)</t>
    </r>
  </si>
  <si>
    <r>
      <t>T1</t>
    </r>
    <r>
      <rPr>
        <vertAlign val="subscript"/>
        <sz val="12"/>
        <color theme="1"/>
        <rFont val="Times New Roman"/>
        <family val="1"/>
      </rPr>
      <t>n</t>
    </r>
  </si>
  <si>
    <r>
      <t>T2</t>
    </r>
    <r>
      <rPr>
        <vertAlign val="subscript"/>
        <sz val="12"/>
        <rFont val="Times New Roman"/>
        <family val="1"/>
      </rPr>
      <t>n</t>
    </r>
  </si>
  <si>
    <r>
      <t>T3</t>
    </r>
    <r>
      <rPr>
        <vertAlign val="subscript"/>
        <sz val="12"/>
        <rFont val="Times New Roman"/>
        <family val="1"/>
      </rPr>
      <t>n</t>
    </r>
  </si>
  <si>
    <r>
      <t>T4</t>
    </r>
    <r>
      <rPr>
        <vertAlign val="subscript"/>
        <sz val="12"/>
        <rFont val="Times New Roman"/>
        <family val="1"/>
      </rPr>
      <t>n</t>
    </r>
  </si>
  <si>
    <r>
      <t>Ekonominio naudingumo (E</t>
    </r>
    <r>
      <rPr>
        <vertAlign val="subscript"/>
        <sz val="12"/>
        <color theme="1"/>
        <rFont val="Times New Roman"/>
        <family val="1"/>
      </rPr>
      <t>n</t>
    </r>
    <r>
      <rPr>
        <sz val="12"/>
        <color theme="1"/>
        <rFont val="Times New Roman"/>
        <family val="1"/>
      </rPr>
      <t>) balas</t>
    </r>
  </si>
  <si>
    <t>Tiekėjų pasiūlymų reitingavimas*</t>
  </si>
  <si>
    <t>* Reitingavimas vyksta automatiškai. Tuo atveju jei kelių tiekėjų Ekonominio naudingumo balas (E) sutampa, tokiu atveju PO laimėtoją pasirenka pagal pirkimo dokumentuose nustatytas sąlygas ir VPĮ.</t>
  </si>
  <si>
    <r>
      <t>T5</t>
    </r>
    <r>
      <rPr>
        <vertAlign val="subscript"/>
        <sz val="12"/>
        <rFont val="Times New Roman"/>
        <family val="1"/>
      </rPr>
      <t>n</t>
    </r>
  </si>
  <si>
    <t>2.2</t>
  </si>
  <si>
    <t>1. Mokymai ≥ 11 radiologijos technologams,</t>
  </si>
  <si>
    <t>4. Kiekvieno specialisto mokymų trukmė: 2 dienos. Dienos trukmė: 8 akademinės valandos.</t>
  </si>
  <si>
    <t>Įrangos tiekėjas (arba gamintojo atstovai), sumontavę ir suderinę įrangą, privalo atlikti arba organizuoti  aparato kokybės kontrolės priėmimo bandymus pagal Lietuvoje galiojančius teisės aktus (HN 78:2009), Medicinos priemonių (prietaisų) naudojimo tvarkos aprašo, patvirtinto sveikatos apsaugos ministro 2010 m. gegužės 3 d. įsakymu Nr. V-383 „Dėl Medicinos priemonių (prietaisų) naudojimo tvarkos aprašo patvirtinimo“, nustatyta tvarka ir atlieka lygiavertės dozės galios matavimus ir kitas procedūras pagal Radiacinės saugos centro direktoriaus 2007 m. lapkričio 16 d. įsakymą Nr. 63 ,,Dėl darbuotojų apšvitos ir darbo vietų stebėsenų atlikimo taisyklių“, nustatyta tvarka ir pateikia bandymų protokolus</t>
  </si>
  <si>
    <t>5.1</t>
  </si>
  <si>
    <t>5.2</t>
  </si>
  <si>
    <t>5.3</t>
  </si>
  <si>
    <t>Statinis:
(yra/nėra)</t>
  </si>
  <si>
    <t>Palyginamasis: interpoliacinis</t>
  </si>
  <si>
    <t>T6</t>
  </si>
  <si>
    <t>L6 =</t>
  </si>
  <si>
    <t>3. Kadangi siūlomo objekto techniniai pranašumai įvertinami dviem skirtingais vertinimo būdais, todėl parametrų įvertinimas apskaičiuojamas skirtingais metodais:</t>
  </si>
  <si>
    <r>
      <t>Techninis pranašumas T6 (T6</t>
    </r>
    <r>
      <rPr>
        <b/>
        <vertAlign val="subscript"/>
        <sz val="12"/>
        <color theme="1"/>
        <rFont val="Times New Roman"/>
        <family val="1"/>
      </rPr>
      <t>n</t>
    </r>
    <r>
      <rPr>
        <b/>
        <sz val="12"/>
        <color theme="1"/>
        <rFont val="Times New Roman"/>
        <family val="1"/>
      </rPr>
      <t>)</t>
    </r>
  </si>
  <si>
    <r>
      <t>T6</t>
    </r>
    <r>
      <rPr>
        <vertAlign val="subscript"/>
        <sz val="12"/>
        <rFont val="Times New Roman"/>
        <family val="1"/>
      </rPr>
      <t>n</t>
    </r>
  </si>
  <si>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specializuotą), projekto radiacinei saugai paruošimas bei jo ekspertizė ir paruošimas eksploatacijai pagal Lietuvos higienos normos HN 31:2021 „Radiacinės saugos reikalavimai medicininėje rentgeno diagnostikoje“, po instaliavimo likusių įpakavimo medžiagų išvežimas (utilizavimas) ir personalo apmokymas.</t>
  </si>
  <si>
    <t xml:space="preserve"> VšĮ Vilniaus universiteto ligoninė Santaros klinikos</t>
  </si>
  <si>
    <t>Skaitmeninė angiografijos sistema intervencinei kardiologijai</t>
  </si>
  <si>
    <t>1 pirkimo objekto dalis. Skaitmeninė angiografijos sistema intervencinei kardiologijai</t>
  </si>
  <si>
    <t>Reikalavimai skaitmeninei angiografijos sistemai</t>
  </si>
  <si>
    <t>Angiografinė sistema, pritaikyta vaininkinių arterijų procedūroms atlikti</t>
  </si>
  <si>
    <t>1. Skaitmeninė impulsinė rentgenoskopija,</t>
  </si>
  <si>
    <t>2. Skaitmeninė impulsinė rentgenografija,</t>
  </si>
  <si>
    <t>3. Skaitmeninė substrakcinė angiografija (DSA),</t>
  </si>
  <si>
    <t>4. Erdvinė rotacinė DSA,</t>
  </si>
  <si>
    <t>5. Tūrinė kompiuterinė tomografija.</t>
  </si>
  <si>
    <t>3</t>
  </si>
  <si>
    <t>Reikalavimai C tipo arkai</t>
  </si>
  <si>
    <t>Rotacinis kampas RAO/LAO galvos padėtyje</t>
  </si>
  <si>
    <t>Pavertimo kampas CRAN/CAUD galvos padėtyje</t>
  </si>
  <si>
    <t>Kampinio judėjimo greitis atliekant rotacinius ir pavertimo kampo judesius galvos padėtyje</t>
  </si>
  <si>
    <t>Motorizuotas arkos pasukimas apie vertikalią ašį</t>
  </si>
  <si>
    <t>≥ 180º</t>
  </si>
  <si>
    <t>Arkos gylis</t>
  </si>
  <si>
    <t>Automatinis arkos pozicionavimas pagal išsaugotą poziciją</t>
  </si>
  <si>
    <t>Būtina, ≥ 50 pozicijų atmintis</t>
  </si>
  <si>
    <t>Motorizuotas automatinis arkos pozicionavimas pagal pasirinkto išsaugoto vaizdo projekciją</t>
  </si>
  <si>
    <t>4</t>
  </si>
  <si>
    <t>Reikalavimai rentgeno spindulių detektoriui</t>
  </si>
  <si>
    <t>Detektoriaus vaizdo jutiklio scintiliatorius</t>
  </si>
  <si>
    <t>Vaizdo jutiklio įrašomo vaizdo toninis gylis</t>
  </si>
  <si>
    <t>Elemento atstumo žingsnis (pitch)</t>
  </si>
  <si>
    <t xml:space="preserve">Maksimalus kvantinis vaizdo jutiklių efektyvumas (angl. DQE prie 0 lin/mm) </t>
  </si>
  <si>
    <t>Skiriamoji geba</t>
  </si>
  <si>
    <t>Didelės spartos rentgenografijos sekos kardiologijai</t>
  </si>
  <si>
    <t>Detektoriaus gaunamų vaizdų laukų dydžiai</t>
  </si>
  <si>
    <t>≥ 30 kadrų/sek</t>
  </si>
  <si>
    <t>8</t>
  </si>
  <si>
    <t>16</t>
  </si>
  <si>
    <t>6</t>
  </si>
  <si>
    <t>5</t>
  </si>
  <si>
    <t>Reikalavimai kolimatoriui</t>
  </si>
  <si>
    <t>Diafragmų tipai</t>
  </si>
  <si>
    <t>Kontūrinio tipo ir stačiakampių pleištų diafragmos</t>
  </si>
  <si>
    <t>Spinduliuotės spektro filtrai</t>
  </si>
  <si>
    <t>≥ 3</t>
  </si>
  <si>
    <t>Sistema leidžianti keisti kolimavimą nenaudojant rentgeno spindulių</t>
  </si>
  <si>
    <t>Reikalavimai rentgeno generatoriui</t>
  </si>
  <si>
    <t xml:space="preserve">Maksimali galia </t>
  </si>
  <si>
    <t>≥ 100 kW</t>
  </si>
  <si>
    <t xml:space="preserve">Generuojamas įtampos diapazonas </t>
  </si>
  <si>
    <t>Belaidis ekspozicijos valdymo pedalas</t>
  </si>
  <si>
    <t>Ekspozicijos sinchronizacija su EKG</t>
  </si>
  <si>
    <t>7</t>
  </si>
  <si>
    <t>Reikalavimai rentgeno vamzdžiui</t>
  </si>
  <si>
    <t>7.1</t>
  </si>
  <si>
    <t>Skysčiu aušinamas, su apsauga nuo perkaitimo</t>
  </si>
  <si>
    <t>7.2</t>
  </si>
  <si>
    <t>Židinių skaičius</t>
  </si>
  <si>
    <t>7.3</t>
  </si>
  <si>
    <t>7.4</t>
  </si>
  <si>
    <t xml:space="preserve">Maksimalus anodo aušinimo pajėgumas </t>
  </si>
  <si>
    <t>7.5</t>
  </si>
  <si>
    <t xml:space="preserve">Rentgeno vamzdžio šiluminė talpa </t>
  </si>
  <si>
    <t>7.6</t>
  </si>
  <si>
    <t xml:space="preserve">Maksimalus nuolatinis rentgeno vamzdžio aušinimo pajėgumas </t>
  </si>
  <si>
    <t>7.7</t>
  </si>
  <si>
    <t>Tinklelinis (angl. grid) srovės pertraukimas skaitmeninės fluoroskopijos režimu</t>
  </si>
  <si>
    <t>Būtinas</t>
  </si>
  <si>
    <t>Kontrolinė paciento apšvitos matavimo sistema</t>
  </si>
  <si>
    <t>Reikalavimai angiografiniam paciento stalui</t>
  </si>
  <si>
    <t>Motorizuotas stalviršio judėjimas</t>
  </si>
  <si>
    <t>Vertikalus, išilginis ir skersinis</t>
  </si>
  <si>
    <t>Maksimali stalo apkrova</t>
  </si>
  <si>
    <t>Išilginis paciento padengimas rentgeno lauku</t>
  </si>
  <si>
    <t xml:space="preserve">Stalas gali judėti automatiškai į užprogramuotas pozicijas </t>
  </si>
  <si>
    <t>Būtina, pozicijos pasirinkimas iš standartinių pozicijų, vartotojo sukurtų ir pagal pasirinktą referentinį vaizdą</t>
  </si>
  <si>
    <t xml:space="preserve">Paciento stalo priedai </t>
  </si>
  <si>
    <t>9</t>
  </si>
  <si>
    <t>Reikalavimai vartotojo sąsajai tyrimų patalpoje (operacinėje)</t>
  </si>
  <si>
    <t>1. Arkos pozicijos ir kampų keitimas,</t>
  </si>
  <si>
    <t>2. Kolimavimas,</t>
  </si>
  <si>
    <t>3. Procedūrų tipo parinkimas,</t>
  </si>
  <si>
    <t>4. Vaizdų apdorojimas,</t>
  </si>
  <si>
    <t>5. Paciento monitoriaus valdymas,</t>
  </si>
  <si>
    <t>9.1</t>
  </si>
  <si>
    <t>Sistemos valdymo pultas su lietimui jautriu valdymu, gali būti tvirtinamas bet kurioje stalo pusėje ir  naudojamas šioms funkcijoms atlikti</t>
  </si>
  <si>
    <t>Vaizdo monitorius</t>
  </si>
  <si>
    <t>1. Turi būti tvirtinamas prie lubų, ant lengvai pozicionuojamos „rankos“ arba bėginės lubinės sistemos,</t>
  </si>
  <si>
    <t>2. Ekrano įstrižainė ≥ 55“,</t>
  </si>
  <si>
    <t>3. Skiriamoji geba ≥ 8 mln. taškų,</t>
  </si>
  <si>
    <t>4. Maksimalus rodomų vaizdų šaltinių kiekis viename monitoriuje ≥ 8,</t>
  </si>
  <si>
    <t>9.2</t>
  </si>
  <si>
    <t>Paciento gyvybinių funkcijų stebėjimo monitorius su akumuliatoriumi, valdomas sensoriniu sistemos valdymo pultu, tvirtinamas prie stalo ir išvedantis realaus laiko informaciją į vaizdo monitorius operacinėje ir operatoriaus patalpose</t>
  </si>
  <si>
    <t>9.3</t>
  </si>
  <si>
    <t xml:space="preserve">1. EKG, </t>
  </si>
  <si>
    <t xml:space="preserve">2. AKS, </t>
  </si>
  <si>
    <t>3. SpO2,</t>
  </si>
  <si>
    <t>4. Temperatūra,</t>
  </si>
  <si>
    <t>5. Kvėpavimo dažnis,</t>
  </si>
  <si>
    <t>6. Invazinis kraujospūdis.</t>
  </si>
  <si>
    <t>Reikalavimai vartotojo sąsajai operatoriaus patalpoje</t>
  </si>
  <si>
    <t>10</t>
  </si>
  <si>
    <t>Reikalavimai angiografijos sistemos valdymo konsolei/kompiuteriui</t>
  </si>
  <si>
    <t>10.1</t>
  </si>
  <si>
    <t>1. Rentgenoskopijos ir rentgenografijos darbo režimų parinkimas, referentiniai ir realaus laiko vaizdai, EKG kreivės vaizdavimas, paciento demografiniai duomenys,</t>
  </si>
  <si>
    <t>2. Vaizdo apdorojimas – šviesumo ir kontrasto reguliavimas, vaizdo didinimas, kolimavimas, kiekybiniai matavimai (kampas, atstumas),</t>
  </si>
  <si>
    <t>Reikalavimai monitoriams valdymo patalpoje</t>
  </si>
  <si>
    <t>10.2</t>
  </si>
  <si>
    <t>1. Kiekis - 2 vnt,</t>
  </si>
  <si>
    <t>2. Įstrižainė ≥ 24“,</t>
  </si>
  <si>
    <t>3. Skiriamoji geba ≥ 2 mln. taškų,</t>
  </si>
  <si>
    <t>4. Maksimalus ekrano skaistis ≥ 400 cd/m2.</t>
  </si>
  <si>
    <t>DICOM formato tyrimų eksportavimas į išorines duomenų laikmenas (arba lygiaverčiai)</t>
  </si>
  <si>
    <t>11</t>
  </si>
  <si>
    <t>Reikalavimai duomenų ir vaizdo apdorojimo sistemai</t>
  </si>
  <si>
    <t>Vidinis archyvas rentgenografiniams vaizdams saugoti</t>
  </si>
  <si>
    <t>Programinės ir aparatinės įrangos paketas procedūroms planuoti ir atlikti, kuomet  3D KT ir MRT  kraujagyslių vaizdai suliejami su realaus laiko rentgeno vaizdu, kaip 3D žemėlapis „Roadmap“, įskaitant kraujagyslių segmentavimą ir svarbių anatominių zonų žymėjimą</t>
  </si>
  <si>
    <t xml:space="preserve">Būtina </t>
  </si>
  <si>
    <t>Programinės ir aparatinės įrangos paketas leidžiantis greitai atlikti širdies kraujagyslių rotacinę 3D angiografiją ir atlikti kraujagyslių patologijų analizę</t>
  </si>
  <si>
    <t>11.6</t>
  </si>
  <si>
    <t>3D žemėlapis „Roadmap“ su automatiniu rekonstruoto trimačio vaizdo pozicionavimu pagal realaus laiko rentgeno vaizdą, priklausomai nuo arkos pozicijos, didinimo, SID</t>
  </si>
  <si>
    <t>Programa stento ir balionų vizualizavimui realaus laiko vaizde širdies kraujagyslių procedūroms, su automatiniu stentų markerių aptikimu</t>
  </si>
  <si>
    <t>Programinės ir aparatinės įrangos paketas, leidžiantis atlikti tyrimus rotacinės angiografijos režimu nepriklausomai nuo srities (tiek galvos, tiek pilvo), siekiant gauti paciento trimatį modelį.</t>
  </si>
  <si>
    <t>Kiekybinė širdies vainikinių arterijų matavimo, segmentavimo programinė įranga</t>
  </si>
  <si>
    <t>≥  50000 vaizdų</t>
  </si>
  <si>
    <t>1. DICOM Storage,</t>
  </si>
  <si>
    <t>2. DICOM Worklist,</t>
  </si>
  <si>
    <t>Reikalavimai programinei ir aparatūrinei intervencinių programų platformai kraujagyslių tyrimams</t>
  </si>
  <si>
    <t>12</t>
  </si>
  <si>
    <t>11.14</t>
  </si>
  <si>
    <t>11.8</t>
  </si>
  <si>
    <t>11.7</t>
  </si>
  <si>
    <t>11.5</t>
  </si>
  <si>
    <t>11.4</t>
  </si>
  <si>
    <t>11.3</t>
  </si>
  <si>
    <t>11.2</t>
  </si>
  <si>
    <t>10.3</t>
  </si>
  <si>
    <t>8.10</t>
  </si>
  <si>
    <t>8.9</t>
  </si>
  <si>
    <t>8.8</t>
  </si>
  <si>
    <t>8.7</t>
  </si>
  <si>
    <t>8.6</t>
  </si>
  <si>
    <t>8.5</t>
  </si>
  <si>
    <t>8.4</t>
  </si>
  <si>
    <t>8.3</t>
  </si>
  <si>
    <t>8.2</t>
  </si>
  <si>
    <t>8.1</t>
  </si>
  <si>
    <t>7.8</t>
  </si>
  <si>
    <t>6.4</t>
  </si>
  <si>
    <t>6.3</t>
  </si>
  <si>
    <t>6.2</t>
  </si>
  <si>
    <t>6.1</t>
  </si>
  <si>
    <t>4.8</t>
  </si>
  <si>
    <t>4.7</t>
  </si>
  <si>
    <t>4.6</t>
  </si>
  <si>
    <t>4.5</t>
  </si>
  <si>
    <t>4.4</t>
  </si>
  <si>
    <t>4.3</t>
  </si>
  <si>
    <t>4.2</t>
  </si>
  <si>
    <t>4.1</t>
  </si>
  <si>
    <t>4. Platformos valdymas sisteminiu sensoriniu valdymo ekranu operacinėje,</t>
  </si>
  <si>
    <t>13</t>
  </si>
  <si>
    <t>Reikalavimai automatiniam angiografiniam švirkštui</t>
  </si>
  <si>
    <t>13.1</t>
  </si>
  <si>
    <t xml:space="preserve">Dvigubos talpos konstrukcija </t>
  </si>
  <si>
    <t>≥150 ml kiekvienai talpai</t>
  </si>
  <si>
    <t>13.2</t>
  </si>
  <si>
    <t>Automatinio angiografinio švirkšto valdymas kontrolinėje patalpoje</t>
  </si>
  <si>
    <t>14</t>
  </si>
  <si>
    <t>14.1</t>
  </si>
  <si>
    <t>Apšvietimo stiprumas</t>
  </si>
  <si>
    <t>14.2</t>
  </si>
  <si>
    <t>Apšvietimo stiprumo reguliavimas</t>
  </si>
  <si>
    <t>Tvirtinamas prie stalo arba lubų</t>
  </si>
  <si>
    <t>13.3</t>
  </si>
  <si>
    <t>15</t>
  </si>
  <si>
    <t>Reikalavimai apsaugos priemonėms</t>
  </si>
  <si>
    <t>Apsauginės širmos, užtikrinančios kūno apsaugą iki juosmens, tvirtinamos abiejose paciento stalo pusėse</t>
  </si>
  <si>
    <t>Švinuoto stiklo ekranas su prie ekrano kabinamomis užuolaidėlėmis</t>
  </si>
  <si>
    <t>15.1</t>
  </si>
  <si>
    <t>15.2</t>
  </si>
  <si>
    <t>≥ 45º/45º</t>
  </si>
  <si>
    <t xml:space="preserve">Išilginė stalviršio eiga </t>
  </si>
  <si>
    <t>≥ 120 cm</t>
  </si>
  <si>
    <t>15.3</t>
  </si>
  <si>
    <t>Individualios apsaugos priemonės gydytojams (-joms)</t>
  </si>
  <si>
    <t>Reikalavimai operaciniam šviestuvui tvirtinamam prie lubų arba lubinės konstrukcijos</t>
  </si>
  <si>
    <t>Reikalavimai nepertraukiamos el. srovės šaltiniui (UPS)</t>
  </si>
  <si>
    <t>17</t>
  </si>
  <si>
    <t>Anodo šiluminė talpa</t>
  </si>
  <si>
    <t>Jonizuojančiosios spinduliuotės mažinimo technologija papildoma standartiškai gamintojų naudojamoms, tokioms kaip „CARE+CLEAR“, „DoseWise“, „DoseRite“ leidžianti mažinti dozę ne mažiau kaip 50% lyginant su sistema be jos ir išsaugant lygiavertę vaizdo diagnostinę kokybę. Efektyvumas turi būti įrodytas ne mažiau kaip 3-juose nepriklausomuose klinikiniuose tyrimuose, publikuotuose ne anksčiau kaip 2015 m. Turi veikti automatiškai realiuoju laiku, leidžia šalinti vaizdo triukšmus bei artefaktus nuo judančių ir stacionarių objektų, eliminuojant atsitiktinius paciento ar stalo judesius. Dozės mažinimo sistema turi veikti nepriklausomai nuo kolimavimo, aktyvaus detektoriaus lauko, ar vamzdžio atstumo iki detektoriaus (SID)</t>
  </si>
  <si>
    <t>T7</t>
  </si>
  <si>
    <t>L7 =</t>
  </si>
  <si>
    <r>
      <t>Techninis pranašumas T7 (T7</t>
    </r>
    <r>
      <rPr>
        <b/>
        <vertAlign val="subscript"/>
        <sz val="12"/>
        <color theme="1"/>
        <rFont val="Times New Roman"/>
        <family val="1"/>
      </rPr>
      <t>n</t>
    </r>
    <r>
      <rPr>
        <b/>
        <sz val="12"/>
        <color theme="1"/>
        <rFont val="Times New Roman"/>
        <family val="1"/>
      </rPr>
      <t>)</t>
    </r>
  </si>
  <si>
    <t>Pasirinkti (Yra / Nėra) arba įrašyti konkrečią  parametro reikšmę</t>
  </si>
  <si>
    <t>8.</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</si>
  <si>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</si>
  <si>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r>
      <rPr>
        <b/>
        <sz val="12"/>
        <color theme="1"/>
        <rFont val="Times New Roman"/>
        <family val="1"/>
      </rPr>
      <t>Pk</t>
    </r>
    <r>
      <rPr>
        <b/>
        <vertAlign val="subscript"/>
        <sz val="12"/>
        <color theme="1"/>
        <rFont val="Times New Roman"/>
        <family val="1"/>
      </rPr>
      <t>n</t>
    </r>
    <r>
      <rPr>
        <b/>
        <sz val="12"/>
        <color theme="1"/>
        <rFont val="Times New Roman"/>
        <family val="1"/>
      </rPr>
      <t xml:space="preserve"> </t>
    </r>
    <r>
      <rPr>
        <sz val="12"/>
        <color theme="1"/>
        <rFont val="Times New Roman"/>
        <family val="1"/>
      </rPr>
      <t>- Tiekėjo n siūlomos medicinos priemonės kaina (€ su PVM), nurodyta komerciniame pasiūlyme.</t>
    </r>
  </si>
  <si>
    <r>
      <rPr>
        <b/>
        <sz val="12"/>
        <color theme="1"/>
        <rFont val="Times New Roman"/>
        <family val="1"/>
      </rPr>
      <t>T</t>
    </r>
    <r>
      <rPr>
        <b/>
        <vertAlign val="subscript"/>
        <sz val="12"/>
        <color theme="1"/>
        <rFont val="Times New Roman"/>
        <family val="1"/>
      </rPr>
      <t>n</t>
    </r>
    <r>
      <rPr>
        <b/>
        <sz val="12"/>
        <color theme="1"/>
        <rFont val="Times New Roman"/>
        <family val="1"/>
      </rPr>
      <t>GL</t>
    </r>
    <r>
      <rPr>
        <sz val="12"/>
        <color theme="1"/>
        <rFont val="Times New Roman"/>
        <family val="1"/>
      </rPr>
      <t xml:space="preserve"> - Tiekėjo n siūlomos medicinos priemonės garantinis laikotarpis (metais). Minimalus garantinis laikorpis yra 2 m., tačiau kiekvienas Tiekėjas gali duoti papildomą garantiją už kurią gaus ekonominį pranašumą, t.y. už kiekvienus papildomus metus Tiekėjui bus minusuojami 6% nuo pasiūlymo kainos.</t>
    </r>
  </si>
  <si>
    <r>
      <t>T7</t>
    </r>
    <r>
      <rPr>
        <vertAlign val="subscript"/>
        <sz val="12"/>
        <rFont val="Times New Roman"/>
        <family val="1"/>
      </rPr>
      <t>n</t>
    </r>
  </si>
  <si>
    <t>Reikalavimai reguliuojamam porankiui</t>
  </si>
  <si>
    <t>Reikalavimai gyvybinių funkcijų stebėjimo sistemos programinei įrangai ir funkcionalumams</t>
  </si>
  <si>
    <t>1. EKG bangų formų,</t>
  </si>
  <si>
    <t>10. Duomenys gali būti naudojami ataskaitų sudarymui.</t>
  </si>
  <si>
    <t>9.10</t>
  </si>
  <si>
    <t>2. Širdies susitraukimų dažnio,</t>
  </si>
  <si>
    <t>3. Pulsoksimetrijos (SpO2),</t>
  </si>
  <si>
    <t>4. Kvėpavimo dažnio,</t>
  </si>
  <si>
    <t>6. Temperatūros,</t>
  </si>
  <si>
    <t>7. Invazinių hemodinaminių matavimų (vožtuvų gradientai ir sritys,</t>
  </si>
  <si>
    <t>8. Minutinis širdies tūris,</t>
  </si>
  <si>
    <t>9. Šuntai bei invazinio ir neinvazinio kraujospūdžio matavimas ir registravimas,</t>
  </si>
  <si>
    <t>1. Optinės koherentinės tomografijos tyrimo programinė įranga su galimybe optinės koherentinės tomografijos tyrimo vaizdus sinchronizuoti su angiografijos vaizdais (koregistracija),</t>
  </si>
  <si>
    <t>2. Funkcinių tyrimų (frakcijinio tėkmės rezervo ir jo nehipereminio analogo) matavimo programinė įranga,</t>
  </si>
  <si>
    <t>Papildoma mobili apsaugos širma, skirta personalo apsaugai didesnės apšvitos procedūrų metu</t>
  </si>
  <si>
    <t>1. Širma susideda iš dviejų ≥ 1,0 mm švino ekvivalento ekranų, kuriuos galima sukinėti vienas kito atžvilgiu, sudarant reikiamą kampą, bei prie ekranų pritvirtintų ≥ 0,5 mm švino ekvivalento užuolaidėlių, užtikrinančių širmos suderinamumą su ant paciento stalo tvirtinamomis kabinamomis apsaugomis,</t>
  </si>
  <si>
    <t>2. Širma mobili, su ratukais, yra galimybė statyti bet kurioje stalo pusėje,</t>
  </si>
  <si>
    <r>
      <t>Būtina (</t>
    </r>
    <r>
      <rPr>
        <i/>
        <sz val="12"/>
        <rFont val="Times New Roman"/>
        <family val="1"/>
      </rPr>
      <t>būtinas tiekėjo patvirtinimas, kad siūloma įranga bei kartu su ja pateikiama dokumentacija atitiks Lietuvos higienos normoje HN 31:2021 “Radiacinės saugos reikalavimai medicininėje rentgeno diagnostikoje” nurodytus reikalavimus rentgeno diagnostikos įrangai  bei kartu su įranga pateikiamiems dokumentams</t>
    </r>
    <r>
      <rPr>
        <sz val="12"/>
        <rFont val="Times New Roman"/>
        <family val="1"/>
      </rPr>
      <t>)</t>
    </r>
  </si>
  <si>
    <r>
      <t>Būtina, įskaičiuota į galutinę pasiūlymo kainą (</t>
    </r>
    <r>
      <rPr>
        <i/>
        <sz val="12"/>
        <rFont val="Times New Roman"/>
        <family val="1"/>
      </rPr>
      <t>būtinas tiekėjo patvirtinimas, kad įrangos tiekėjas (arba gamintojo atstovai), sumontavę ir suderinę įrangą, atliks rentgeno aparato kokybės kontrolės priėmimo bandymus pagal Lietuvoje galiojančius teisės aktus (HN 78:2009), Medicinos priemonių (prietaisų) naudojimo tvarkos aprašo, patvirtinto sveikatos apsaugos ministro 2010 m. gegužės 3 d. įsakymu Nr. V-383 „Dėl Medicinos priemonių (prietaisų) naudojimo tvarkos aprašo patvirtinimo“, nustatyta tvarka ir pateiks bandymų protokolus ir kad visi aukščiau išvardinti darbai yra įskaičiuoti į galutinę pasiūlymo kainą</t>
    </r>
    <r>
      <rPr>
        <sz val="12"/>
        <rFont val="Times New Roman"/>
        <family val="1"/>
      </rPr>
      <t>)</t>
    </r>
  </si>
  <si>
    <r>
      <t>Būtina (</t>
    </r>
    <r>
      <rPr>
        <i/>
        <sz val="12"/>
        <rFont val="Times New Roman"/>
        <family val="1"/>
      </rPr>
      <t>būtinas tiekėjo patvirtinimas, kad siūloma įranga bei kartu su ja pateikiama dokumentacija atitiks Lietuvos higienos normoje HN 73:2018 “Pagrindinės radiacinės saugos normos” nurodytus reikalavimus medicininės radiologijos įrangai bei kartu su įranga pateikiamiems dokumentams</t>
    </r>
    <r>
      <rPr>
        <sz val="12"/>
        <rFont val="Times New Roman"/>
        <family val="1"/>
      </rPr>
      <t>)</t>
    </r>
  </si>
  <si>
    <t>≥ 15 º/s</t>
  </si>
  <si>
    <t>≥ 14 bitų</t>
  </si>
  <si>
    <t>≤ 200 µm</t>
  </si>
  <si>
    <t>≥ 4 skirtingų matmenų</t>
  </si>
  <si>
    <t>≥ (50 – 125) kV</t>
  </si>
  <si>
    <t>≥ 6,9 MHU</t>
  </si>
  <si>
    <t>≥ 3000 W</t>
  </si>
  <si>
    <t xml:space="preserve">≥ 260 x 45 cm </t>
  </si>
  <si>
    <t>DICOM sąsaja (arba lygiavertės)</t>
  </si>
  <si>
    <t>≥ 70000 lux</t>
  </si>
  <si>
    <t>Integruota didelės raiškos (HD intrakraujagyslinio ultragarso tyrimams (IVUS) skirta programinė įranga</t>
  </si>
  <si>
    <t>Optinės koherentinės tomografijos tyrimo (OKT) programinė įranga realiuoju laiku sinchronizuojanti angiografinius ir OKT vaizdus (koregistracija)</t>
  </si>
  <si>
    <t>2. Mokymai ≥ 15 gydytojams radiologams,</t>
  </si>
  <si>
    <t>5. CO2 (EtCO2),</t>
  </si>
  <si>
    <t>C tipo arkos gylis, cm</t>
  </si>
  <si>
    <t>Vaizdo jutiklio įrašomo vaizdo toninis gylis, bitai</t>
  </si>
  <si>
    <t>Vaizdo jutiklio elemento atstumo žingsnis (pitch), µm</t>
  </si>
  <si>
    <t>T8</t>
  </si>
  <si>
    <t>T9</t>
  </si>
  <si>
    <t>T10</t>
  </si>
  <si>
    <t>Rentgeno vamzdžio anodo šiluminė talpa, MHU</t>
  </si>
  <si>
    <t>Maksimalus anodo aušinimo pajėgumas, MHU/min</t>
  </si>
  <si>
    <t>L8 =</t>
  </si>
  <si>
    <t>L9 =</t>
  </si>
  <si>
    <t>L10 =</t>
  </si>
  <si>
    <t>Angiografinio paciento stalo išilginis paciento padengimas rentgeno lauku, cm</t>
  </si>
  <si>
    <r>
      <t>Techninis pranašumas T8 (T8</t>
    </r>
    <r>
      <rPr>
        <b/>
        <vertAlign val="subscript"/>
        <sz val="12"/>
        <color theme="1"/>
        <rFont val="Times New Roman"/>
        <family val="1"/>
      </rPr>
      <t>n</t>
    </r>
    <r>
      <rPr>
        <b/>
        <sz val="12"/>
        <color theme="1"/>
        <rFont val="Times New Roman"/>
        <family val="1"/>
      </rPr>
      <t>)</t>
    </r>
  </si>
  <si>
    <r>
      <t>Techninis pranašumas T9 (T9</t>
    </r>
    <r>
      <rPr>
        <b/>
        <vertAlign val="subscript"/>
        <sz val="12"/>
        <color theme="1"/>
        <rFont val="Times New Roman"/>
        <family val="1"/>
      </rPr>
      <t>n</t>
    </r>
    <r>
      <rPr>
        <b/>
        <sz val="12"/>
        <color theme="1"/>
        <rFont val="Times New Roman"/>
        <family val="1"/>
      </rPr>
      <t>)</t>
    </r>
  </si>
  <si>
    <r>
      <t>Techninis pranašumas T10 (T10</t>
    </r>
    <r>
      <rPr>
        <b/>
        <vertAlign val="subscript"/>
        <sz val="12"/>
        <color theme="1"/>
        <rFont val="Times New Roman"/>
        <family val="1"/>
      </rPr>
      <t>n</t>
    </r>
    <r>
      <rPr>
        <b/>
        <sz val="12"/>
        <color theme="1"/>
        <rFont val="Times New Roman"/>
        <family val="1"/>
      </rPr>
      <t>)</t>
    </r>
  </si>
  <si>
    <t>Tiekėjas 3</t>
  </si>
  <si>
    <t>Tiekėjas 4</t>
  </si>
  <si>
    <t>3.1 Kadangi siūlomo objekto T1, T2 ir T3 techniniai parametrai neturi skaitinių išraiškų (yra arba nėra), todėl parametrų įvertinimas apskaičiuojamas pagal metodiką:</t>
  </si>
  <si>
    <r>
      <rPr>
        <b/>
        <i/>
        <sz val="12"/>
        <rFont val="Times New Roman"/>
        <family val="1"/>
      </rPr>
      <t>KPK</t>
    </r>
    <r>
      <rPr>
        <b/>
        <i/>
        <vertAlign val="subscript"/>
        <sz val="12"/>
        <rFont val="Times New Roman"/>
        <family val="1"/>
      </rPr>
      <t>n</t>
    </r>
    <r>
      <rPr>
        <i/>
        <sz val="12"/>
        <rFont val="Times New Roman"/>
        <family val="1"/>
      </rPr>
      <t xml:space="preserve"> = Pk</t>
    </r>
    <r>
      <rPr>
        <i/>
        <vertAlign val="subscript"/>
        <sz val="12"/>
        <rFont val="Times New Roman"/>
        <family val="1"/>
      </rPr>
      <t>n</t>
    </r>
    <r>
      <rPr>
        <i/>
        <sz val="12"/>
        <rFont val="Times New Roman"/>
        <family val="1"/>
      </rPr>
      <t xml:space="preserve"> - EpPG</t>
    </r>
    <r>
      <rPr>
        <i/>
        <vertAlign val="subscript"/>
        <sz val="12"/>
        <rFont val="Times New Roman"/>
        <family val="1"/>
      </rPr>
      <t>n</t>
    </r>
  </si>
  <si>
    <r>
      <t>T8</t>
    </r>
    <r>
      <rPr>
        <vertAlign val="subscript"/>
        <sz val="12"/>
        <rFont val="Times New Roman"/>
        <family val="1"/>
      </rPr>
      <t>n</t>
    </r>
  </si>
  <si>
    <r>
      <t>T9</t>
    </r>
    <r>
      <rPr>
        <vertAlign val="subscript"/>
        <sz val="12"/>
        <rFont val="Times New Roman"/>
        <family val="1"/>
      </rPr>
      <t>n</t>
    </r>
  </si>
  <si>
    <r>
      <t>T10</t>
    </r>
    <r>
      <rPr>
        <vertAlign val="subscript"/>
        <sz val="12"/>
        <rFont val="Times New Roman"/>
        <family val="1"/>
      </rPr>
      <t>n</t>
    </r>
  </si>
  <si>
    <r>
      <rPr>
        <b/>
        <sz val="12"/>
        <color theme="1"/>
        <rFont val="Times New Roman"/>
        <family val="1"/>
      </rPr>
      <t>T1</t>
    </r>
    <r>
      <rPr>
        <b/>
        <vertAlign val="subscript"/>
        <sz val="12"/>
        <color theme="1"/>
        <rFont val="Times New Roman"/>
        <family val="1"/>
      </rPr>
      <t>n</t>
    </r>
    <r>
      <rPr>
        <b/>
        <sz val="12"/>
        <color theme="1"/>
        <rFont val="Times New Roman"/>
        <family val="1"/>
      </rPr>
      <t xml:space="preserve"> - T10</t>
    </r>
    <r>
      <rPr>
        <b/>
        <vertAlign val="subscript"/>
        <sz val="12"/>
        <color theme="1"/>
        <rFont val="Times New Roman"/>
        <family val="1"/>
      </rPr>
      <t>n</t>
    </r>
    <r>
      <rPr>
        <b/>
        <sz val="12"/>
        <color theme="1"/>
        <rFont val="Times New Roman"/>
        <family val="1"/>
      </rPr>
      <t xml:space="preserve"> </t>
    </r>
    <r>
      <rPr>
        <sz val="12"/>
        <color theme="1"/>
        <rFont val="Times New Roman"/>
        <family val="1"/>
      </rPr>
      <t xml:space="preserve">- Tiekėjo n Techninis pranašumas, nurodytas "Vertinimo tvarkoje". </t>
    </r>
  </si>
  <si>
    <t>3.2 Siūlomo objekto T4, T5, T6, T7, T8, T9 ir T10 techninis parametrai aprašomi palyginamuoju interpoliaciniu vertinimo būdu, todėl parametrų įvertinimas apskaičiuojamas pagal metodiką:</t>
  </si>
  <si>
    <t xml:space="preserve">3. Būtina galimybė procedūros metu peržiūrėti papildomus paciento vaizdus iš vidinės atminties ar PACS archyvo. Galimybė priimti ir išsaugoti vaizdus, kurie yra persiunčiami iš VULSK PACS vaizdų archyvo (DICOM Storage SCP). </t>
  </si>
  <si>
    <t>Jei siūlomas objektas turi nurodytą pranašumą gauna maksimalų balų skaičių pagal lyginamąjį svorį: T1 = L1 =  0.15, T2 = L2 =  0.15, T3 = L3 = 0.15. Jei siūlomas objektas neturi nurodyto pranašumo gauna 0 balų: T1 = L1 = 0, T2 = L2 = 0, T3 = L3 = 0.</t>
  </si>
  <si>
    <t>3.2.2 Jei siūlomas objektas turi parametro T6 mažiausią skaitinę vertę (Tmin) gauna maksimalų balų skaičių pagal lyginamąjį svorį: T6 = L6 = 0.05. Didžiausią parametro T6 skaitinę vertę (Tmax) turintis objektas gauna 0 balų: T6 = L6 = 0. Visais kitais atvejais vertinamo objekto (Tv) parametro įvertinimas skaičiuojamas pagal formulę:</t>
  </si>
  <si>
    <t xml:space="preserve">Tiekėjas turi būti siūlomos sistemos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serveriams ir visai periferinei įrangai (klaviatūra, pelė, spausdintuvas, nepertraukiamos el. srovės šaltinis ir kt.), t.y. Tiekėjas neprivalo būti siūlomų kompiuterių, serverių ir visos periferinės įrangos gamintojas arba būti oficialus šios įrangos gamintojų įgaliotasis atstovas, bei neprivalo turėti rašytinio susitarimo su minėtos siūlomos įrangos įgaliotuoju atstovu dėl prekybos. </t>
  </si>
  <si>
    <t>3. Mokymai ≥ 2 medicinos fizikams, (jei gamintojas/įranga turi integruotą kokybės kontrolės modulį (Quality control mode arba lygiavertį), apmokyti juo naudotis ir suteikti prieigą ≥ 2 medicinos fizikams). Kartu su sistema Pateikti fantomus reikalingus kasdienių/savaitinių/mėnesinių testų atlikimui.</t>
  </si>
  <si>
    <t>4. Valymo - dezinfekavimo instrukcija, kurioje aprašoma valymo-dezinfekavimo procedūra ir periodiškumas, detalus naudojamų medžiagų ir priemonių sąrašas.</t>
  </si>
  <si>
    <t>Stalviršis turi būti pagamintas iš anglies pluošto</t>
  </si>
  <si>
    <t>Švino ekvivalentas ≥ 0,5 mm Pb, kiekis  ≥ 1 vnt. Apsauginio ekrano plotis ≥ 70 cm ir aukštis ≥ 85 cm. Ekranas turi  vieno kampo išpjovimą patogiam apsaugos pozicionavimui prie paciento. Apsauga komplektuojama ir su visais reikalingais elementais (lubine konstrukcija, prailginimai, rankena ir kt.), kad ekraną būtų galima naudoti iš abejų stalo pusių). Tiekėjas įsipareigoja sumontuoti švinuoto stiklo ekraną savo lėšomis.</t>
  </si>
  <si>
    <t>Švino ekvivalentas ≥ 0,5 mm Pb, kiekis ≥ 2 vnt. Apsaugą sudaro apatinė dalis (lanksti priekinė dalis, specialus bėgelis), kurios apsaugos plotis ≥ 79 cm, aukštis ≥ 59 cm, bei pridedamas apsaugos paaukštinimas, kurio plotis ≥ 49 cm o aukštis ≥ 19 cm (galima uždėti/nuimti).</t>
  </si>
  <si>
    <t>3. DICOM Radiation Dose Structured Report.</t>
  </si>
  <si>
    <t>15.4</t>
  </si>
  <si>
    <t>Apsauginiai akiniai</t>
  </si>
  <si>
    <t>3. Akinių svoris ≤ 90 g,</t>
  </si>
  <si>
    <t>4. Priekinė apsauga ≥ 0,75 mmPb,</t>
  </si>
  <si>
    <t>5. Šoninė apsauga ≥ 0,35 mmPb,</t>
  </si>
  <si>
    <t>6. Komplektuojama su dirželiu ir saugojimo dėžute,</t>
  </si>
  <si>
    <t>7. Kartu su pasiūlymu būtina pateikti akinių katalogą, kuriame būtų nurodyti galimi užsakyti dydžiai.</t>
  </si>
  <si>
    <t>≥ 115º/105º</t>
  </si>
  <si>
    <t>3. Integruota skaitmeninė sistema, skirta intrakraujagyslinio ultragarso (IVUS) tyrimams atlikti, skirta kateteriams su darbiniu dažniu ≥ 60 MHz,</t>
  </si>
  <si>
    <t>Sistemą sudaro</t>
  </si>
  <si>
    <t>2. Angiografinis paciento stalas - 1 vnt,</t>
  </si>
  <si>
    <t>1. Angiografinė sistema (TS 2 - 7 p.)  - 1 vnt,</t>
  </si>
  <si>
    <t>3. Vartotojo sąsaja tyrimų patalpoje (komplektuojama su visais priedais būtinais TS 9 p. aprašytiems funkcionalumams užtikrinti) - 1 komplektas,</t>
  </si>
  <si>
    <t>4. Vartotojo sąsaja operatoriaus patalpoje (komplektuojama su visais priedais būtinais TS 10 p. aprašytiems funkcionalumams užtikrinti) - 1 komplektas,</t>
  </si>
  <si>
    <t>CD/DVD ir USB įrašymo įrenginiai</t>
  </si>
  <si>
    <t>6. Automatinis angiografinis švirkštas - 1 vnt,</t>
  </si>
  <si>
    <t>7. Operacinis šviestuvas tvirtinamas prie lubų arba lubinės konstrukcijos - 1 vnt,</t>
  </si>
  <si>
    <t>8. Apsaugos priemonės - 1 komplektas (komplektą sudaro 15 p. nurodytas apsaugos priemonių kiekis),</t>
  </si>
  <si>
    <t>9. Nepertraukiamos el. srovės šaltinis (UPS) - 1 vnt,</t>
  </si>
  <si>
    <t xml:space="preserve">Kartu su įranga turės būti pateikiami šie priedai: </t>
  </si>
  <si>
    <t>9.</t>
  </si>
  <si>
    <t>1. Įvadinė elektros spinta, sukomplektuota apsauginiais el. įtampos ribotuvais (įskaitant spintos sumontavimą angiografinės sistemos instaliavimo metu),</t>
  </si>
  <si>
    <t>18</t>
  </si>
  <si>
    <t>5. Vaizdų išvedimas į monitorius operacinėje ir pultinėje (komplekuojama su gamintojo rekomenduojamų parametrų monitoriu (-iais)).</t>
  </si>
  <si>
    <t>1. Užtikrina sistemos (įskaitant stalo, vaizdo sistemos, monitorių, bei visų kitų šioje techninėje specifikacijoje aprašytų prietaisų veikimą) veikimą skaitmeninės impulsinės rentgenoskopijos režimo veikimą ≥ 10 minučių dingus elektros tiekimui,</t>
  </si>
  <si>
    <t>2. Tiekėjas kartu su pasiūlymu turi pateikti neginčijamus įrodymus (gamintojo patvirtinimą, elektros sąnaudų skaičiavimus ar pan.), kurie patvirtintų atitiktį techninės specifikacijos 16.1 p. nustatytiems reikalavimams.</t>
  </si>
  <si>
    <t>≥ 75%</t>
  </si>
  <si>
    <t>≥ 3,7 MHU</t>
  </si>
  <si>
    <t>≥ 0,5 MHU/min</t>
  </si>
  <si>
    <t>Stalviršio (angliškai: tabletop) matmenys (neskaičiuojant šoninių bėgelių), ilgis x plotis</t>
  </si>
  <si>
    <t>≥ 250 kg</t>
  </si>
  <si>
    <t xml:space="preserve">≥ 90 cm </t>
  </si>
  <si>
    <t>5. Duomenų ir vaizdo apdorojimo sistema (įskaitant  lazerinį spausdintuvą, klaviatūrą, optinę pelę) - 1 vnt,</t>
  </si>
  <si>
    <t>3.2.1 Jei siūlomas objektas turi parametro T4, T5, T7, T8, T9 ir T10 didžiausią skaitinę vertę (Tmax) gauna maksimalų balų skaičių pagal lyginamąjį svorį: T4 = L4 = 0.05, T5 = L5 = 0.05, T7 = L7 = 0.10, T8 = L8 = 0.05, T9 = L9 = 0.15, T10 = L10 = 0.10. Mažiausią parametro T4, T5, T7, T8, T9 ir T10 skaitinę vertę (Tmin) turintis objektas gauna 0 balų: T4 = L4 = 0, T5 = L5 = 0, T7 = L7 = 0, T8 = L8 = 0, T9 = L9 = 0, T10 = L10 = 0. Visais kitais atvejais vertinamo objekto (Tv) parametro įvertinimas skaičiuojamas pagal formulę:</t>
  </si>
  <si>
    <t xml:space="preserve">2. Programinė įranga (integruota ir suderinta su siūloma skaitmenine angiografijos sistema), skirta pacientų apšvitos bei pagrindinių rentgeno procedūros parametrų stebėsenai / registravimui / perdavimui. Programinė įranga formuoja ataskaitas (pvz. mėnesines, metines) bei pavojaus pranešimus, esant padidintai apšvitai.  </t>
  </si>
  <si>
    <t>1. Komplekte su rentgeno aparatu turi būti pateikiama ne mažiau kaip 8 apsauginių priemonių komplektai, kurių kiekvienas susideda iš: liemenės, sijono ir apykaklės. Priemonių švino ekvivalentas: liemenės 0,35 - 0,50 mmPb, sijono ne mažiau kaip 0,25 mmPb, apykaklės 0,35 - 0,50 mmPb. Priemonės pagamintos iš bešvinės medžiagos pagal IIEC 61331-1:2014 / IEC 61331-3:2014 arba lygiavertį standartą. Kartu su pasiūlymu būtina pateikti apsauginių priemonių katalogą, kuriame būtų nurodyti galimi užsakyti dydžiai. Priemonių dydžiai suderinami įrangos užsakymo metu,</t>
  </si>
  <si>
    <t>2. Apsaugos priemonių laikymo sistema skirta laikyti visas siūlomas apsaugos priemones (išskyrus rentgeno apsauginius akinius). Laikymo sistema su ratukais (iš kurių ne mažiau kaip 2 su stabdymo mechanizmu), bei metalinėmis pakabomis skirtomis laikyti visas siūlomas apsaugos priemones (išskyrus rentgeno apsauginius akinius).</t>
  </si>
  <si>
    <t>15.5</t>
  </si>
  <si>
    <t xml:space="preserve">Organinio stiklo fantomas </t>
  </si>
  <si>
    <t>2. Plokštelių dydis ne mažiau 30 x 30 cm,</t>
  </si>
  <si>
    <t>3. Plokštelių storis ir kiekis: 5 cm (3 vnt.), 2 cm (2 vnt.), 1 cm (1 vnt.),</t>
  </si>
  <si>
    <t>1. Skirtas paciento kūno simuliavimui vertinant procedūros apšvitos dozes ir kitus parametrus,</t>
  </si>
  <si>
    <t>Dvipusis paciento-operatoriaus akustinis ryšys</t>
  </si>
  <si>
    <t>19</t>
  </si>
  <si>
    <t>19.1</t>
  </si>
  <si>
    <t>19.2</t>
  </si>
  <si>
    <t>19.3</t>
  </si>
  <si>
    <t>11. Įranga dvipusiam paciento - operatoriaus akustiniam ryšiui - 1 vnt.</t>
  </si>
  <si>
    <t>≥ 2</t>
  </si>
  <si>
    <t>4. Kartu patiekiama laikymo (transportavimo) dėžė su ratukais,</t>
  </si>
  <si>
    <t>5. Kiekis - 1 vnt.</t>
  </si>
  <si>
    <t>≥ 2,5 lp/mm</t>
  </si>
  <si>
    <t xml:space="preserve">≥ 187 cm </t>
  </si>
  <si>
    <t>DSA žemėlapio naudojimas siekiant sumažinti kontrasto naudojimą ir rentgeno dozę kartu su kraujagyslių žemėlapiu.</t>
  </si>
  <si>
    <t>1. Čiužinys pacientui pagamintas iš visko elastinės arba lygiavertės medžiagos. Čiužinio storis ≥ 5 cm - 1 vnt,</t>
  </si>
  <si>
    <t>2. Tvirtinamas prie angiografinio paciento stalo,</t>
  </si>
  <si>
    <t>3. Porankis pagamintas iš anglies pluošto arba lygiavertės medžiagos.</t>
  </si>
  <si>
    <t>3. Porankio konstrukcija leidžia procedūros metu fiksuoti paciento ranką reikiamoje padėtyje (galimi fiksuotos rankos rotaciniai judesiai apie išilginę ašį bei plaštakos lenkiamieji judesiai visomis kryptimis),</t>
  </si>
  <si>
    <t xml:space="preserve">2. Paciento tvirtinimo diržai - 1 komplektas, </t>
  </si>
  <si>
    <t>3. Lašinės stovas - 1 vnt,</t>
  </si>
  <si>
    <t>4. Galvos laikiklis - 1 vnt,</t>
  </si>
  <si>
    <t>5. Silikoninė galvos pagalvėlė - 1 vnt.</t>
  </si>
  <si>
    <t>5. Turi būti galima keisti vaizdo šaltinių langų dydį naudojant sensorinio valdymo pultą operacinėje,</t>
  </si>
  <si>
    <t>6. Apsauginis monitoriaus ekranas.</t>
  </si>
  <si>
    <t>11.1</t>
  </si>
  <si>
    <t>3. Kiekis - 1 vnt.</t>
  </si>
  <si>
    <t>10. Papildoma įranga: automatinė švirkštinė pompa (2 vnt.), pirmos pagalbos rinkinys su pusiau automatiniu defibriliatoriumi (1 vnt.) - 1 komplektas,</t>
  </si>
  <si>
    <t xml:space="preserve">Detektoriaus aktyvios matricos įstrižinis dydis </t>
  </si>
  <si>
    <t>19.4</t>
  </si>
  <si>
    <t>Siūlomos angiografinės sistemos instaliavimas, montavimas, įskaitant projekto radiacinei saugai paruošimą bei jo ekspertizę ir paruošimas eksploatacijai pagal Lietuvos higienos normos HN 31:2008 „Radiacinės saugos reikalavimai medicininėje rentgenodiagnostikoje“ radiacinės saugos reikalavimus ir Medicinos priemonių (prietaisų) naudojimo tvarkos aprašo, patvirtinto Lietuvos Respublikos sveikatos apsaugos ministro 2010 m. gegužės 3 d. įsakymu Nr. V-383 „Dėl Medicinos priemonių (prietaisų) naudojimo tvarkos aprašo patvirtinimo“, nustatyta tvarka. Įranga bus instaliuojama D1.3 patalpoje (pridedamas patalpų planas)</t>
  </si>
  <si>
    <t>≥ 25 cm, bet ≤ 35 cm</t>
  </si>
  <si>
    <t>Visi instaliavimo, montavimo, įskaitant projekto radiacinei saugai paruošimą bei jo ekspertizę ir patalpų paruošimo (įkaitant lubų, apšvietimo, ventiliacijos ir kt. operacinėje esančių konstrukcinių elementų) eksploatacijai kaštai turi būti įtraukti į galutinę pasiūlymo kainą. Kaštai turi apimti ir darbus, kurie bus numatyti radiacinės saugos projekte.</t>
  </si>
  <si>
    <t>Maksimali rentgeno vamzdžio srovė atliekant fluoroskopiją, mA</t>
  </si>
  <si>
    <r>
      <t xml:space="preserve">2. Su korekciniais arba </t>
    </r>
    <r>
      <rPr>
        <sz val="12"/>
        <rFont val="Times New Roman"/>
        <family val="1"/>
      </rPr>
      <t xml:space="preserve">FIT OVER tipo </t>
    </r>
    <r>
      <rPr>
        <sz val="12"/>
        <rFont val="Times New Roman"/>
        <family val="1"/>
        <charset val="186"/>
      </rPr>
      <t>lęšias (arba lygiaverčiais),</t>
    </r>
  </si>
  <si>
    <t xml:space="preserve">CsI arba lygiaverčio tipo </t>
  </si>
  <si>
    <r>
      <t xml:space="preserve">1. Perkančiosios organizacijos neatmesti pasiūlymai vertinami taikant ekonomiškai naudingiausio pasiūlymo vertinimo kriterijus, kai vertinama </t>
    </r>
    <r>
      <rPr>
        <b/>
        <sz val="12"/>
        <color theme="1"/>
        <rFont val="Times New Roman"/>
        <family val="1"/>
      </rPr>
      <t>kaina ir kokybė.</t>
    </r>
  </si>
  <si>
    <t>UAB „Arbor Medical Corporation LT“</t>
  </si>
  <si>
    <t>Baltų pr. 145, LT-47125, Kaunas</t>
  </si>
  <si>
    <t>LT100003878313</t>
  </si>
  <si>
    <t>LT317044060007635671;
AB SEB bankas, b.k.70440</t>
  </si>
  <si>
    <t>Direktorius Mindaugas Daugėla</t>
  </si>
  <si>
    <t>370 37 464460, info@arborlt.lt</t>
  </si>
  <si>
    <t>Tiekėjo deklaracijos</t>
  </si>
  <si>
    <t>Tiekėjo patvirtinimas</t>
  </si>
  <si>
    <t>Direktorius</t>
  </si>
  <si>
    <t>Mindaugas Daugėla</t>
  </si>
  <si>
    <t>3. Skaitmeninė substrakcinė angiografija (DSA),
Azurion 5 C12.pdf, 17 psl.</t>
  </si>
  <si>
    <t>100000 vaizdų
Azurion 5 C12.pdf, 17 psl.</t>
  </si>
  <si>
    <t>Azurion 5 C12, Philips Healthcare, Nyderlandai</t>
  </si>
  <si>
    <t>4. Erdvinė rotacinė DSA,
Azurion 5 C12.pdf, 20 psl.</t>
  </si>
  <si>
    <t>5. Tūrinė kompiuterinė tomografija.
Smart CT.pdf, 1 psl.</t>
  </si>
  <si>
    <t>120º/120º
Azurion 5 C12.pdf, 5 psl.</t>
  </si>
  <si>
    <t>45º/45º
Azurion 5 C12.pdf, 5 psl.</t>
  </si>
  <si>
    <t>18 ir 25 º/s
Azurion 5 C12.pdf, 5 psl.</t>
  </si>
  <si>
    <t>180º
Azurion 5 C12.pdf, 5 psl.</t>
  </si>
  <si>
    <t>105 cm
Azurion 5 C12.pdf, 5 psl.</t>
  </si>
  <si>
    <t>16 bitų
Azurion 5 C12.pdf, 17 psl.</t>
  </si>
  <si>
    <t>30 cm
Azurion 5 C12.pdf, 17 psl.</t>
  </si>
  <si>
    <t>154 µm
Azurion 5 C12.pdf, 17 psl.</t>
  </si>
  <si>
    <t>77%
Azurion 5 C12.pdf, 17 psl.</t>
  </si>
  <si>
    <t>3.25 lp/mm
Azurion 5 C12.pdf, 17 psl.</t>
  </si>
  <si>
    <t>30 kadrų/sek
Azurion 5 C12.pdf, 17 psl.</t>
  </si>
  <si>
    <t>5 skirtingų matmenų
Azurion 5 C12.pdf, 17 psl.</t>
  </si>
  <si>
    <t>3
Azurion 5 C12.pdf, 15 psl.</t>
  </si>
  <si>
    <t>100 kW
Azurion 5 C12.pdf, 15 psl.</t>
  </si>
  <si>
    <t>40 - 125 kV
Azurion 5 C12.pdf, 15 psl.</t>
  </si>
  <si>
    <t>Belaidis ekspozicijos valdymo pedalas
Azurion 5 C12.pdf, 13 psl.;
Azurion IFU.pdf, 40, 42 psl.</t>
  </si>
  <si>
    <t>Skysčiu aušinamas, su apsauga nuo perkaitimo
Azurion 5 C12.pdf, 15 psl.</t>
  </si>
  <si>
    <t>2
Azurion 5 C12.pdf, 15 psl.</t>
  </si>
  <si>
    <t>6,4 MHU
Azurion 5 C12.pdf, 15 psl.</t>
  </si>
  <si>
    <t>1,75 MHU/min
Azurion 5 C12.pdf, 15 psl.</t>
  </si>
  <si>
    <t>9,4 MHU
Azurion 5 C12.pdf, 15 psl.</t>
  </si>
  <si>
    <t>4000 W
Azurion 5 C12.pdf, 15 psl.</t>
  </si>
  <si>
    <t>Tinklelinis (angl. grid) srovės pertraukimas skaitmeninės fluoroskopijos režimu
Azurion 5 C12.pdf, 15 psl.</t>
  </si>
  <si>
    <t>Motorizuotas stalviršio judėjimas. Vertikalus, išilginis ir skersinis
Azurion IFU.pdf, 34, 88 psl.</t>
  </si>
  <si>
    <t>316 x 50 cm
Azurion 5 C12.pdf, 6 psl.</t>
  </si>
  <si>
    <t>120 cm
Azurion 5 C12.pdf, 6 psl.</t>
  </si>
  <si>
    <t>250 kg
Azurion 5 C12.pdf, 6 psl.</t>
  </si>
  <si>
    <t>Motorizuotas automatinis arkos pozicionavimas pagal pasirinkto išsaugoto vaizdo projekciją
Azurion 5 C12.pdf, 5 psl.
Azurion IFU.pdf, 117 psl.</t>
  </si>
  <si>
    <t>Stalas gali judėti automatiškai į užprogramuotas pozicijas. Pozicijos pasirinkimas iš standartinių pozicijų, vartotojo sukurtų ir pagal pasirinktą referentinį vaizdą. 
Azurion IFU.pdf, 117 psl.</t>
  </si>
  <si>
    <t>2. Paciento tvirtinimo diržai - 1 komplektas,
Azurion Accessories.pdf, 9 psl.</t>
  </si>
  <si>
    <t>3. Lašinės stovas - 1 vnt,
Azurion Accessories.pdf, 10 psl.</t>
  </si>
  <si>
    <t>4. Galvos laikiklis - 1 vnt,
Azurion Accessories.pdf, 8 psl.</t>
  </si>
  <si>
    <t>Yra</t>
  </si>
  <si>
    <t>4. Vaizdų apdorojimas
Azurion 5 C12.pdf, 10 psl.</t>
  </si>
  <si>
    <t>5. Paciento monitoriaus valdymas
Azurion 5 C12.pdf, 10 psl.</t>
  </si>
  <si>
    <t>1. Tvirtinamas prie lubų, ant bėginės lubinės sistemos
Azurion 5 C12.pdf, 4 psl.</t>
  </si>
  <si>
    <t>2. Ekrano įstrižainė 58“
Azurion 5 C12.pdf, 19 psl.</t>
  </si>
  <si>
    <t>3. Skiriamoji geba 8,29 mln. taškų
Azurion 5 C12.pdf, 19 psl.</t>
  </si>
  <si>
    <t>6. Apsauginis monitoriaus ekranas
Azurion 5 C12.pdf, 19 psl.</t>
  </si>
  <si>
    <t>5. Galima keisti vaizdo šaltinių langų dydį naudojant sensorinio valdymo pultą operacinėje
Azurion 5 C12.pdf, 19 psl.;
Azurion IFU.pdf, 162 psl.</t>
  </si>
  <si>
    <t>1. Kiekis - 2 vnt.
Azurion 5 C12.pdf, 18 psl.</t>
  </si>
  <si>
    <t>2. Įstrižainė 24“
Azurion 5 C12.pdf, 18 psl.</t>
  </si>
  <si>
    <t>3. Skiriamoji geba 2 mln. Taškų
Azurion 5 C12.pdf, 18 psl.</t>
  </si>
  <si>
    <t>4. Maksimalus ekrano skaistis 400 cd/m2.
Azurion 5 C12.pdf, 18 psl.</t>
  </si>
  <si>
    <t>CsI tipo
Flat_X-ray_Detectors.pdf, 1 psl.</t>
  </si>
  <si>
    <t>1. Angiografinė sistema (TS 2 - 7 p.)  - 1 vnt</t>
  </si>
  <si>
    <t>Dvipusis paciento-operatoriaus akustinis ryšys
Azurion 5 C12.pdf, 13 psl.</t>
  </si>
  <si>
    <t>2. Angiografinis paciento stalas - 1 vnt</t>
  </si>
  <si>
    <t>3. Vartotojo sąsaja tyrimų patalpoje (komplektuojama su visais priedais būtinais TS 9 p. aprašytiems funkcionalumams užtikrinti) - 1 komplektas</t>
  </si>
  <si>
    <t>4. Vartotojo sąsaja operatoriaus patalpoje (komplektuojama su visais priedais būtinais TS 10 p. aprašytiems funkcionalumams užtikrinti) - 1 komplektas</t>
  </si>
  <si>
    <t>5. Duomenų ir vaizdo apdorojimo sistema (įskaitant  lazerinį spausdintuvą, klaviatūrą, optinę pelę) - 1 vnt</t>
  </si>
  <si>
    <t>6. Automatinis angiografinis švirkštas - 1 vnt</t>
  </si>
  <si>
    <t>8. Apsaugos priemonės - 1 komplektas (komplektą sudaro 15 p. nurodytas apsaugos priemonių kiekis)</t>
  </si>
  <si>
    <t>9. Nepertraukiamos el. srovės šaltinis (UPS) - 1 vnt</t>
  </si>
  <si>
    <t>1. DICOM Storage
DICOM.pdf, 3 psl.</t>
  </si>
  <si>
    <t>2. DICOM Worklist
DICOM.pdf, 3 psl.</t>
  </si>
  <si>
    <t>3. DICOM Radiation Dose Structured Report
DICOM.pdf, 3 psl.</t>
  </si>
  <si>
    <t>1.75</t>
  </si>
  <si>
    <t>200 mA
Azurion IFU.pdf, 320 psl.</t>
  </si>
  <si>
    <t>6.4 MHU
Azurion 5 C12.pdf, 15 psl.</t>
  </si>
  <si>
    <t>1.75 MHU/min
Azurion 5 C12.pdf, 15 psl.</t>
  </si>
  <si>
    <t>224.5 cm
AD7 Table.pdf, 12 psl.</t>
  </si>
  <si>
    <t>2. Širdies susitraukimų dažnio
Philips Hemo EN.pdf, 17 psl.</t>
  </si>
  <si>
    <t>1. EKG bangų formų
Philips Hemo EN.pdf, 17 psl.</t>
  </si>
  <si>
    <t>3. Pulsoksimetrijos (SpO2)
Philips Hemo EN.pdf, 17 psl.</t>
  </si>
  <si>
    <t>4. Kvėpavimo dažnio
Philips Hemo EN.pdf, 17 psl.</t>
  </si>
  <si>
    <t>5. CO2 (EtCO2)
Philips Hemo EN.pdf, 17 psl.</t>
  </si>
  <si>
    <t>6. Temperatūros
Philips Hemo EN.pdf, 17 psl.</t>
  </si>
  <si>
    <t>8. Minutinis širdies tūris
Philips Hemo EN.pdf, 51 psl.</t>
  </si>
  <si>
    <t>2. Tvirtinamas prie angiografinio paciento stalo,
Reguliuojamas porankis.pdf, 1 psl.</t>
  </si>
  <si>
    <t>3. Porankio konstrukcija leidžia procedūros metu fiksuoti paciento ranką reikiamoje padėtyje (galimi fiksuotos rankos rotaciniai judesiai apie išilginę ašį bei plaštakos lenkiamieji judesiai visomis kryptimis),
Reguliuojamas porankis.pdf, 2 psl.</t>
  </si>
  <si>
    <t>3. Porankis pagamintas iš anglies pluošto
Reguliuojamas porankis.pdf, 2 psl.</t>
  </si>
  <si>
    <t>Angiografinė sistema, pritaikyta vainikinių arterijų procedūroms atlikti
Azurion IFU.pdf, 18 psl.;
24MS819 Lithuania Philips Statement.pdf, 1 psl.</t>
  </si>
  <si>
    <t>Automatinis arkos pozicionavimas pagal išsaugotą poziciją. Neribota pozicijų atmintis
Azurion 5 C12.pdf, 5 psl.
24MS819 Lithuania Philips Statement.pdf, 1 psl.</t>
  </si>
  <si>
    <t>224.5 cm
AD7 Table.pdf, 12 psl.
24MS819 Lithuania Philips Statement.pdf, 1 psl.</t>
  </si>
  <si>
    <t>5. Silikoninė galvos pagalvėlė - 1 vnt.
24MS819 Lithuania Philips Statement.pdf, 1 psl.</t>
  </si>
  <si>
    <t>Stalviršis pagamintas iš anglies pluošto
24MS819 Lithuania Philips Statement.pdf, 1 psl.</t>
  </si>
  <si>
    <r>
      <t>YRA</t>
    </r>
    <r>
      <rPr>
        <sz val="12"/>
        <rFont val="Times New Roman"/>
        <family val="1"/>
      </rPr>
      <t xml:space="preserve">
24MS819 Lithuania Philips Statement.pdf, 1 psl.</t>
    </r>
  </si>
  <si>
    <t>2. Vaizdo apdorojimas – šviesumo ir kontrasto reguliavimas, vaizdo didinimas, kolimavimas, kiekybiniai matavimai (kampas, atstumas)
Azurion IFU.pdf, 161, 177 psl.
24MS819 Lithuania Philips Statement.pdf, 1 psl.</t>
  </si>
  <si>
    <t>3. Galimybė procedūros metu peržiūrėti papildomus paciento vaizdus iš vidinės atminties ar PACS archyvo. Galimybė priimti ir išsaugoti vaizdus, kurie yra persiunčiami iš VULSK PACS vaizdų archyvo (DICOM Storage SCP). 
Azurion 5 C12.pdf, 12 psl.;
Azurion IFU.pdf, 149 psl.;
DICOM.pdf, 3 psl.</t>
  </si>
  <si>
    <t>70000 lux
24MS819 Lithuania Philips Statement.pdf, 1 psl.</t>
  </si>
  <si>
    <t>Apšvietimo stiprumo reguliavimas
Azurion Accessories.pdf, 16 psl.;
24MS819 Lithuania Philips Statement.pdf, 1 psl.</t>
  </si>
  <si>
    <t>Programinės ir aparatinės įrangos paketas procedūroms planuoti ir atlikti, kuomet  3D KT ir MRT  kraujagyslių vaizdai suliejami su realaus laiko rentgeno vaizdu, kaip 3D žemėlapis „Roadmap“, įskaitant kraujagyslių segmentavimą ir svarbių anatominių zonų žymėjimą
VesselNavigator IFU.pdf, 7, 41 psl.;
24MS819 Lithuania Philips Statement.pdf, 1 psl.</t>
  </si>
  <si>
    <t>Programinės ir aparatinės įrangos paketas leidžiantis greitai atlikti širdies kraujagyslių rotacinę 3D angiografiją ir atlikti kraujagyslių patologijų analizę
SmartCT_Product brochure.pdf, 5 psl.;
24MS819 Lithuania Philips Statement.pdf, 1 psl.</t>
  </si>
  <si>
    <t>3D žemėlapis „Roadmap“ su automatiniu rekonstruoto trimačio vaizdo pozicionavimu pagal realaus laiko rentgeno vaizdą, priklausomai nuo arkos pozicijos, didinimo, SID
SmartCT_Product brochure.pdf, 5 psl.;
24MS819 Lithuania Philips Statement.pdf, 2 psl.</t>
  </si>
  <si>
    <t>Tvirtinamas prie stalo
PDE operation manual.pdf, 23 psl.</t>
  </si>
  <si>
    <t>Dvigubos talpos konstrukcija. 150 ml kiekvienai talpai
PDE operation manual.pdf, 1, 19 psl.</t>
  </si>
  <si>
    <t>Automatinio angiografinio švirkšto valdymas kontrolinėje patalpoje
PDE operation manual.pdf, 24, 82 psl.</t>
  </si>
  <si>
    <t>1. Kiekis - 2 vnt.</t>
  </si>
  <si>
    <t>6. Komplektuojama su dirželiu ir saugojimo dėžute
Akiniai.jpg</t>
  </si>
  <si>
    <t>2. Su FIT OVER tipo lęšiais
PROTECX EYEWEAR BROCURE.pdf, 6 psl.</t>
  </si>
  <si>
    <t>3. Akinių svoris 85 g
PROTECX EYEWEAR BROCURE.pdf, 6 psl.</t>
  </si>
  <si>
    <t>4. Priekinė apsauga 0,75 mmPb
PT210120_Brochure_DIGITAL.pdf, 12(22) psl.</t>
  </si>
  <si>
    <t>5. Šoninė apsauga 0,5 mmPb
PT210120_Brochure_DIGITAL.pdf, 12(22) psl.</t>
  </si>
  <si>
    <t>2. Funkcinių tyrimų (frakcijinio tėkmės rezervo ir jo nehipereminio analogo) matavimo programinė įranga
Brochure AVVIGO+ PCIG Portfolio.pdf, 11 psl.</t>
  </si>
  <si>
    <t>3. Integruota skaitmeninė sistema, skirta intrakraujagyslinio ultragarso (IVUS) tyrimams atlikti, skirta kateteriams su darbiniu dažniu 60 MHz
Brochure AVVIGO+ PCIG Portfolio.pdf, 6 psl.</t>
  </si>
  <si>
    <t>4. Platformos valdymas sisteminiu sensoriniu valdymo ekranu operacinėje
Brochure AVVIGO+ PCIG Portfolio.pdf, 5 psl.;
AVVIGO+ Installed and Cart screens.pdf, 2 psl.</t>
  </si>
  <si>
    <t>5. Vaizdų išvedimas į monitorius operacinėje ir pultinėje (komplekuojama su gamintojo rekomenduojamų parametrų monitoriu (-iais)).
AVVIGO+ Installed and Cart screens.pdf, 2 psl.
24MS819 Lithuania Philips Statement.pdf, 1 psl.</t>
  </si>
  <si>
    <t>Švino ekvivalentas 0,5 mm Pb, kiekis 2 vnt. Apsaugą sudaro apatinė dalis (lanksti priekinė dalis, specialus bėgelis), kurios apsaugos plotis 121 cm, aukštis 88.5 cm, bei pridedamas apsaugos paaukštinimas, kurio plotis 50 cm o aukštis 25 cm (galima uždėti/nuimti).
MAVIG Product_Portfolio.pdf, 44 psl.</t>
  </si>
  <si>
    <r>
      <t xml:space="preserve">YRA
</t>
    </r>
    <r>
      <rPr>
        <sz val="12"/>
        <rFont val="Times New Roman"/>
        <family val="1"/>
      </rPr>
      <t>OKT Koregistracija.jpg;
https://www.cardiovascular.abbott/int/en/hcp/products/percutaneous-coronary-intervention/intravascular-imaging/optis-imaging-systems/about.html</t>
    </r>
  </si>
  <si>
    <t>Paciento gyvybinių funkcijų stebėjimo monitorius su akumuliatoriumi, valdomas sensoriniu sistemos valdymo pultu, tvirtinamas prie stalo ir išvedantis realaus laiko informaciją į vaizdo monitorius operacinėje ir operatoriaus patalpose
1. EKG
X3 TDS.pdf, 1 psl.;
Philips Hemo EN.pdf, 1, 8, 9, 15, 16 psl.</t>
  </si>
  <si>
    <t>2. AKS
X3 TDS.pdf, 1 psl.;
Philips Hemo EN.pdf, 8 psl.</t>
  </si>
  <si>
    <t>3. SpO2
X3 TDS.pdf, 1 psl.;
Philips Hemo EN.pdf, 8 psl.</t>
  </si>
  <si>
    <t>4. Temperatūra
X3 TDS.pdf, 1 psl.;
Philips Hemo EN.pdf, 8 psl.</t>
  </si>
  <si>
    <t>5. Kvėpavimo dažnis
X3 TDS.pdf, 1 psl.;
Philips Hemo EN.pdf, 8 psl.</t>
  </si>
  <si>
    <t>6. Invazinis kraujospūdis
X3 TDS.pdf, 1 psl.;
Philips Hemo EN.pdf, 8 psl.</t>
  </si>
  <si>
    <t>Kiekybinė širdies vainikinių arterijų matavimo, segmentavimo programinė įranga
Azurion IFU.pdf, 195 psl.
24MS819 Lithuania Philips Statement.pdf, 2 psl.</t>
  </si>
  <si>
    <t>Programinės ir aparatinės įrangos paketas, leidžiantis atlikti tyrimus rotacinės angiografijos režimu nepriklausomai nuo srities (tiek galvos, tiek pilvo), siekiant gauti paciento trimatį modelį.
Azurion IFU.pdf, 397 psl.
24MS819 Lithuania Philips Statement.pdf, 2 psl.</t>
  </si>
  <si>
    <t>1. Komplekte su rentgeno aparatu bus pateikiami 8 apsauginių priemonių komplektai, kurių kiekvienas susideda iš: liemenės, sijono ir apykaklės. Priemonių švino ekvivalentas: liemenės 0,35 mmPb, sijono 0,35 mmPb, apykaklės 0,35 mmPb. Priemonės pagamintos iš bešvinės medžiagos pagal IEC 61331-1:2014 standartą. Kartu su pasiūlymu pateikiamas apsauginių priemonių katalogas "PT210120_Brochure_DIGITAL.pdf", kuriame nurodyti galimi užsakyti dydžiai. Priemonių dydžiai suderinami įrangos užsakymo metu.
PT210120_Brochure_DIGITAL.pdf, 5(8), 5(9), 6(10) 9(17), 11(20) psl.</t>
  </si>
  <si>
    <t>2. Apsaugos priemonių laikymo sistema skirta laikyti visas siūlomas apsaugos priemones (išskyrus rentgeno apsauginius akinius). Laikymo sistema su ratukais (iš kurių 2 su stabdymo mechanizmu), bei metalinėmis pakabomis skirtomis laikyti visas siūlomas apsaugos priemones (išskyrus rentgeno apsauginius akinius).
PT210120_Brochure_DIGITAL.pdf, 14(27) psl.</t>
  </si>
  <si>
    <t>7. Kartu su pasiūlymu pateikiamas akinių katalogas, kuriame nurodyti galimi užsakyti dydžiai.
PROTECX EYEWEAR BROCURE.pdf, 4 psl.</t>
  </si>
  <si>
    <t>Programa stento ir balionų vizualizavimui realaus laiko vaizde širdies kraujagyslių procedūroms, su automatiniu stentų markerių aptikimu
StentBoost Live IFU.pdf, 6 psl.
24MS819 Lithuania Philips Statement.pdf, 2 psl.</t>
  </si>
  <si>
    <t>1. Optinės koherentinės tomografijos tyrimo programinė įranga su galimybe optinės koherentinės tomografijos tyrimo vaizdus sinchronizuoti su angiografijos vaizdais (koregistracija),
OPTIS Integrated Next hardware_2024.pdf, 1 psl.;
Ultreon IFU.pdf, 20 psl.;
OKT Koregistracija.jpg;
https://www.cardiovascular.abbott/int/en/hcp/products/percutaneous-coronary-intervention/intravascular-imaging/optis-imaging-systems/about.html</t>
  </si>
  <si>
    <t>1. Skaitmeninė impulsinė rentgenoskopija,
Azurion 5 C12.pdf, 12 psl.;
Azurion IFU.pdf, 40 psl.</t>
  </si>
  <si>
    <t>2. Skaitmeninė impulsinė rentgenografija,
Azurion 5 C12.pdf, 12 psl.;
Azurion IFU.pdf, 40 psl.</t>
  </si>
  <si>
    <t xml:space="preserve">Sistema leidžianti keisti kolimavimą nenaudojant rentgeno spindulių
Azurion 5 C12.pdf, 16 psl.;
Azurion IFU.pdf, 110 psl. </t>
  </si>
  <si>
    <t>Kontūrinio tipo ir stačiakampių pleištų diafragmos
Azurion 5 C12.pdf, 11 psl.;
Azurion IFU.pdf, 454 psl.</t>
  </si>
  <si>
    <t>Kontrolinė paciento apšvitos matavimo sistema
Azurion IFU.pdf, 393 psl.;
Azurion 5 C12.pdf, 12 psl.</t>
  </si>
  <si>
    <t>1. Arkos pozicijos ir kampų keitimas
Azurion 5 C12.pdf, 10 psl.;
Azurion IFU.pdf, 118 psl.</t>
  </si>
  <si>
    <t>2. Kolimavimas
TSM.jpg;
Azurion IFU.pdf, 110 psl.</t>
  </si>
  <si>
    <t>3. Procedūrų tipo parinkimas
Azurion 5 C12.pdf, 10 psl. 
Azurion IFU.pdf, 103 psl.</t>
  </si>
  <si>
    <t>7. Operacinis šviestuvas tvirtinamas prie lubinės konstrukcijos - 1 vnt,</t>
  </si>
  <si>
    <t>7. Invazinių hemodinaminių matavimų (vožtuvų gradientai ir sritys
24MS819 Lithuania Philips Statement.pdf, 1 psl.;
Xper IM.pdf, 65, 69 psl.</t>
  </si>
  <si>
    <t>9. Šuntai bei invazinio ir neinvazinio kraujospūdžio matavimas ir registravimas
24MS819 Lithuania Philips Statement.pdf, 1 psl.; 
Xper IM.pdf 57, 68, 82 psl.</t>
  </si>
  <si>
    <t>10. Duomenys naudojami ataskaitų sudarymui.
Philips Hemo EN.pdf, 8 psl.
24MS819 Lithuania Philips Statement.pdf, 1 psl.;
Xper IM.pdf 77 psl.</t>
  </si>
  <si>
    <t xml:space="preserve">1. Rentgenoskopijos ir rentgenografijos darbo režimų parinkimas, referentiniai ir realaus laiko vaizdai, EKG kreivės vaizdavimas, paciento demografiniai duomenys
Azurion IFU.pdf, 61, 425 psl.;
Philips Hemo EN.pdf, 16 psl.
24MS819 Lithuania Philips Statement.pdf, 1 psl.
</t>
  </si>
  <si>
    <t>DICOM formato tyrimų eksportavimas į išorines duomenų laikmenas. CD/DVD ir USB įrašymo įrenginiai
Azurion IFU.pdf, 183, 263 psl.
24MS819 Lithuania Philips Statement.pdf, 1 psl.</t>
  </si>
  <si>
    <t>1. Užtikrina sistemos (įskaitant stalo, vaizdo sistemos, monitorių, bei visų kitų šioje techninėje specifikacijoje aprašytų prietaisų veikimą) veikimą skaitmeninės impulsinės rentgenoskopijos režimo veikimą 10 minučių dingus elektros tiekimui
Saturn UPS.pdf, 1, 7 psl.;
Upsera patvirtinimas.pdf, 1 psl.</t>
  </si>
  <si>
    <t>Ekspozicijos sinchronizacija su EKG
Azurion IFU.pdf, 425 psl.</t>
  </si>
  <si>
    <t>DSA žemėlapio naudojimas siekiant sumažinti kontrasto naudojimą ir rentgeno dozę kartu su kraujagyslių žemėlapiu.
Azurion IFU.pdf, 132 psl.
24MS819 Lithuania Philips Statement.pdf, 2 psl.</t>
  </si>
  <si>
    <t>1. Širma susideda iš dviejų 1,0 mm švino ekvivalento ekranų, kuriuos galima sukinėti vienas kito atžvilgiu, sudarant reikiamą kampą, bei prie ekranų pritvirtintų 0,5 mm švino ekvivalento užuolaidėlių, užtikrinančių širmos suderinamumą su ant paciento stalo tvirtinamomis kabinamomis apsaugomis.
MAVIG Product_Portfolio.pdf, 51 psl.</t>
  </si>
  <si>
    <t>2. Širma mobili, su ratukais, yra galimybė statyti bet kurioje stalo pusėje
MAVIG Product_Portfolio.pdf, 51 psl.</t>
  </si>
  <si>
    <t>4. Kartu patiekiama laikymo (transportavimo) dėžė su ratukais
https://www.diagnomatic.com/devices/pro-rf-aec-pmma
Transportavimo deze.png (žr. nuotrauką)</t>
  </si>
  <si>
    <t>1. Skirtas paciento kūno simuliavimui vertinant procedūros apšvitos dozes ir kitus parametrus
https://www.diagnomatic.com/devices/pro-rf-aec-pmma
Pro-RF AEC PMMA.pdf, 1 psl.</t>
  </si>
  <si>
    <r>
      <t xml:space="preserve">3. Plokštelių storis ir kiekis: 5 cm (3 vnt.), 2 cm (2 vnt.), 1 cm (1 vnt.). </t>
    </r>
    <r>
      <rPr>
        <i/>
        <sz val="12"/>
        <rFont val="Times New Roman"/>
        <family val="1"/>
      </rPr>
      <t xml:space="preserve">(Plokštelės gaminamos pagal užsakymą)
</t>
    </r>
    <r>
      <rPr>
        <sz val="12"/>
        <rFont val="Times New Roman"/>
        <family val="1"/>
      </rPr>
      <t>https://www.diagnomatic.com/devices/pro-rf-aec-pmma
Pro-RF AEC PMMA.pdf, 1 psl.</t>
    </r>
  </si>
  <si>
    <r>
      <t xml:space="preserve">YRA
</t>
    </r>
    <r>
      <rPr>
        <sz val="12"/>
        <rFont val="Times New Roman"/>
        <family val="1"/>
      </rPr>
      <t>Brochure AVVIGO+ PCIG Portfolio.pdf, 6, 10 psl.;
AVVIGO+ Installed and Cart screens.pdf, 2 psl.</t>
    </r>
  </si>
  <si>
    <t>Philips Healthcare, Nyderlandai</t>
  </si>
  <si>
    <t>Azurion 5 C12</t>
  </si>
  <si>
    <t>2024 07 22</t>
  </si>
  <si>
    <t>2. Plokštelių dydis 30 x 30 cm
https://www.diagnomatic.com/devices/pro-rf-aec-pmma
Pro-RF AEC PMMA.pdf, 1 psl.</t>
  </si>
  <si>
    <t>Pateikiamas tiekėjo patvirtinimas, kad įrangos tiekėjas, sumontavęs ir suderinęs įrangą, atliks rentgeno aparato kokybės kontrolės priėmimo bandymus pagal Lietuvoje galiojančius teisės aktus (HN 78:2009), Medicinos priemonių (prietaisų) naudojimo tvarkos aprašo, patvirtinto sveikatos apsaugos ministro 2010 m. gegužės 3 d. įsakymu Nr. V-383 „Dėl Medicinos priemonių (prietaisų) naudojimo tvarkos aprašo patvirtinimo“, nustatyta tvarka ir pateiks bandymų protokolus ir kad visi aukščiau išvardinti darbai yra įskaičiuoti į galutinę pasiūlymo kainą. Tiekėjo patvirtinimas.pdf</t>
  </si>
  <si>
    <t>Pateikiamas tiekėjo patvirtinimas, kad siūloma įranga bei kartu su ja pateikiama dokumentacija atitiks Lietuvos higienos normoje HN 31:2021 “Radiacinės saugos reikalavimai medicininėje rentgeno diagnostikoje” nurodytus reikalavimus rentgeno diagnostikos įrangai  bei kartu su įranga pateikiamiems dokumentams. Tiekėjo patvirtinimas.pdf</t>
  </si>
  <si>
    <t>Pateikiamas tiekėjo patvirtinimas, kad siūloma įranga bei kartu su ja pateikiama dokumentacija atitiks Lietuvos higienos normoje HN 73:2018 “Pagrindinės radiacinės saugos normos” nurodytus reikalavimus medicininės radiologijos įrangai bei kartu su įranga pateikiamiems dokumentams. Tiekėjo patvirtinimas.pdf</t>
  </si>
  <si>
    <t>Visi instaliavimo, montavimo, įskaitant projekto radiacinei saugai paruošimą bei jo ekspertizę ir patalpų paruošimo (įkaitant lubų, apšvietimo, ventiliacijos ir kt. operacinėje esančių konstrukcinių elementų) eksploatacijai kaštai įtraukti į galutinę pasiūlymo kainą. Kaštai apima ir darbus, kurie bus numatyti radiacinės saugos projekte. Tiekėjo patvirtinimas.pdf</t>
  </si>
  <si>
    <t>7 cm - 1 vnt.
24MS819 Lithuania Philips Statement.pdf, 1 psl.</t>
  </si>
  <si>
    <t>Gamintojų įgaliojimai</t>
  </si>
  <si>
    <r>
      <t>Pasiūlymo atitikimą pirkimo sąlygų techninei specifikacijai pagrindžiantys dokumentai (</t>
    </r>
    <r>
      <rPr>
        <b/>
        <sz val="12"/>
        <color theme="1"/>
        <rFont val="Times New Roman"/>
        <family val="1"/>
      </rPr>
      <t>išskyrus</t>
    </r>
    <r>
      <rPr>
        <sz val="12"/>
        <color theme="1"/>
        <rFont val="Times New Roman"/>
        <family val="1"/>
      </rPr>
      <t xml:space="preserve"> </t>
    </r>
    <r>
      <rPr>
        <b/>
        <sz val="12"/>
        <color theme="1"/>
        <rFont val="Times New Roman"/>
        <family val="1"/>
      </rPr>
      <t>konfidencialūs</t>
    </r>
    <r>
      <rPr>
        <sz val="12"/>
        <color theme="1"/>
        <rFont val="Times New Roman"/>
        <family val="1"/>
      </rPr>
      <t xml:space="preserve">: </t>
    </r>
    <r>
      <rPr>
        <i/>
        <sz val="12"/>
        <color theme="1"/>
        <rFont val="Times New Roman"/>
        <family val="1"/>
      </rPr>
      <t>24MS819 Lithuania Philips Statement,pdf; AD7 Table.pdf; Azurion 5 C12.pdf; DICOM.pdf; DMR167902_System_Planning_Data.pdf; DMR208860_Rev02_Site_Planning_Room_Requirements_5_7_C12_saved.pdf; flexvisionTV.pdf; IntelliVue X3 TDS.pdf; MAVIG Product_Portfolio.pdf; OPTIS Integrated Next hardware_2024.pdf; Pro-RF AEC PMMA.pdf; SATURN_UPS.pdf; SmartCT.pdf; SmartCT_Product brochure.pdf; Ultreon IFU.pdf; Upsera patvirtinimas.pdf; X3 TDS.pdf</t>
    </r>
    <r>
      <rPr>
        <sz val="12"/>
        <color theme="1"/>
        <rFont val="Times New Roman"/>
        <family val="1"/>
      </rPr>
      <t>)</t>
    </r>
  </si>
  <si>
    <t>4. Maksimalus rodomų vaizdų šaltinių kiekis viename monitoriuje: 8
Flexvision.jpg (žr. nuotrauką);
flexvisionTV.pdf, 4 psl.</t>
  </si>
  <si>
    <t>Švino ekvivalentas 0,5 mm Pb, kiekis  1 vnt. 
Apsauginio ekrano plotis 78 cm ir aukštis 90 cm. Ekranas turi  vieno kampo išpjovimą patogiam apsaugos pozicionavimui prie paciento. Apsauga komplektuojama ir su visais reikalingais elementais (lubine konstrukcija, prailginimai, rankena), kad ekraną būtų galima naudoti iš abejų stalo pusių). Tiekėjas įsipareigoja sumontuoti švinuoto stiklo ekraną savo lėšomis.
MAVIG Product_Portfolio.pdf, 8, 12, 13 psl.;
DMR208860_Rev02_Site_Planning_Room_Requirements_5_7_C12_saved.pdf, 7 psl.</t>
  </si>
  <si>
    <t>10. Papildoma įranga: automatinė švirkštinė pompa (2 vnt.), pirmos pagalbos rinkinys su pusiau automatiniu defibriliatoriumi (1 vnt.) - 1 komplektas</t>
  </si>
  <si>
    <t>2. Tiekėjas kartu su pasiūlymu pateikia gamintojo patvirtinimą, kurie patvirtina atitiktį techninės specifikacijos 16.1 p. nustatytiems reikalavimams.
Upsera patvirtinimas.pdf, 1 psl.;
DMR167902_System_Planning_Data.pdf, 5 psl.</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</si>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</sst>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sz val="14"/>
      <color theme="1"/>
      <name val="Times New Roman"/>
      <family val="1"/>
    </font>
    <font>
      <sz val="12"/>
      <color rgb="FFFF0000"/>
      <name val="Times New Roman"/>
      <family val="1"/>
    </font>
    <font>
      <b/>
      <sz val="12"/>
      <color rgb="FF000000"/>
      <name val="Times New Roman"/>
      <family val="1"/>
    </font>
    <font>
      <vertAlign val="subscript"/>
      <sz val="12"/>
      <name val="Times New Roman"/>
      <family val="1"/>
    </font>
    <font>
      <b/>
      <sz val="12"/>
      <name val="Times New Roman"/>
      <family val="1"/>
    </font>
    <font>
      <i/>
      <sz val="12"/>
      <name val="Times New Roman"/>
      <family val="1"/>
    </font>
    <font>
      <b/>
      <sz val="12"/>
      <name val="Times New Roman"/>
      <family val="1"/>
      <charset val="186"/>
    </font>
    <font>
      <sz val="12"/>
      <name val="Times New Roman"/>
      <family val="1"/>
      <charset val="186"/>
    </font>
    <font>
      <b/>
      <sz val="12"/>
      <color rgb="FFFF0000"/>
      <name val="Times New Roman"/>
      <family val="1"/>
    </font>
    <font>
      <b/>
      <sz val="16"/>
      <color rgb="FFFF0000"/>
      <name val="Times New Roman"/>
      <family val="1"/>
    </font>
    <font>
      <b/>
      <i/>
      <sz val="14"/>
      <color rgb="FFFF0000"/>
      <name val="Times New Roman"/>
      <family val="1"/>
    </font>
    <font>
      <b/>
      <vertAlign val="subscript"/>
      <sz val="12"/>
      <color theme="1"/>
      <name val="Times New Roman"/>
      <family val="1"/>
    </font>
    <font>
      <b/>
      <u/>
      <sz val="12"/>
      <color theme="1"/>
      <name val="Times New Roman"/>
      <family val="1"/>
    </font>
    <font>
      <b/>
      <i/>
      <sz val="12"/>
      <name val="Times New Roman"/>
      <family val="1"/>
    </font>
    <font>
      <b/>
      <i/>
      <vertAlign val="subscript"/>
      <sz val="12"/>
      <name val="Times New Roman"/>
      <family val="1"/>
    </font>
    <font>
      <i/>
      <vertAlign val="subscript"/>
      <sz val="12"/>
      <name val="Times New Roman"/>
      <family val="1"/>
    </font>
    <font>
      <vertAlign val="subscript"/>
      <sz val="12"/>
      <color theme="1"/>
      <name val="Times New Roman"/>
      <family val="1"/>
    </font>
    <font>
      <i/>
      <sz val="12"/>
      <color rgb="FF00B050"/>
      <name val="Times New Roman"/>
      <family val="1"/>
    </font>
    <font>
      <sz val="8"/>
      <name val="Calibri"/>
      <family val="2"/>
      <scheme val="minor"/>
    </font>
    <font>
      <b/>
      <i/>
      <sz val="14"/>
      <name val="Times New Roman"/>
      <family val="1"/>
    </font>
    <font>
      <sz val="12"/>
      <color rgb="FF00B050"/>
      <name val="Times New Roman"/>
      <family val="1"/>
    </font>
    <font>
      <sz val="11"/>
      <color rgb="FF00B050"/>
      <name val="Times New Roman"/>
      <family val="1"/>
    </font>
    <font>
      <sz val="11"/>
      <name val="Times New Roman"/>
      <family val="1"/>
    </font>
    <font>
      <sz val="12"/>
      <color rgb="FFFF0000"/>
      <name val="Times New Roman"/>
      <family val="1"/>
      <charset val="186"/>
    </font>
    <font>
      <sz val="12"/>
      <color rgb="FF00B050"/>
      <name val="Times New Roman"/>
      <family val="1"/>
      <charset val="186"/>
    </font>
    <font>
      <i/>
      <sz val="12"/>
      <color theme="1"/>
      <name val="Times New Roman"/>
      <family val="1"/>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7"/>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s>
  <cellStyleXfs count="1">
    <xf numFmtId="0" fontId="0" fillId="0" borderId="0"/>
  </cellStyleXfs>
  <cellXfs count="264">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pplyProtection="1">
      <alignment horizontal="center" vertical="center" wrapText="1"/>
      <protection locked="0"/>
    </xf>
    <xf numFmtId="0" fontId="1" fillId="5" borderId="0" xfId="0" applyFont="1" applyFill="1" applyAlignment="1">
      <alignment horizontal="right" vertical="top"/>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13" fillId="5" borderId="0" xfId="0" applyFont="1" applyFill="1" applyAlignment="1">
      <alignment vertical="top"/>
    </xf>
    <xf numFmtId="0" fontId="14" fillId="5" borderId="0" xfId="0" applyFont="1" applyFill="1" applyAlignment="1">
      <alignment vertical="top" wrapText="1"/>
    </xf>
    <xf numFmtId="0" fontId="14" fillId="5" borderId="0" xfId="0" applyFont="1" applyFill="1"/>
    <xf numFmtId="0" fontId="13" fillId="5" borderId="1" xfId="0" applyFont="1" applyFill="1" applyBorder="1" applyAlignment="1">
      <alignment horizontal="center" vertical="center" wrapText="1"/>
    </xf>
    <xf numFmtId="0" fontId="13" fillId="5" borderId="1" xfId="0" applyFont="1" applyFill="1" applyBorder="1" applyAlignment="1">
      <alignment horizontal="justify" vertical="center" wrapText="1"/>
    </xf>
    <xf numFmtId="49" fontId="14" fillId="5" borderId="1" xfId="0" applyNumberFormat="1" applyFont="1" applyFill="1" applyBorder="1" applyAlignment="1">
      <alignment horizontal="justify" vertical="top" wrapText="1"/>
    </xf>
    <xf numFmtId="0" fontId="13" fillId="5" borderId="1" xfId="0" applyFont="1" applyFill="1" applyBorder="1" applyAlignment="1">
      <alignment horizontal="justify" vertical="top" wrapText="1"/>
    </xf>
    <xf numFmtId="0" fontId="14" fillId="5" borderId="1" xfId="0" applyFont="1" applyFill="1" applyBorder="1" applyAlignment="1">
      <alignment horizontal="left" vertical="top"/>
    </xf>
    <xf numFmtId="0" fontId="14" fillId="5" borderId="0" xfId="0" applyFont="1" applyFill="1" applyAlignment="1">
      <alignment vertical="top"/>
    </xf>
    <xf numFmtId="0" fontId="1" fillId="5" borderId="0" xfId="0" applyFont="1" applyFill="1" applyAlignment="1">
      <alignment vertical="center" wrapText="1"/>
    </xf>
    <xf numFmtId="49" fontId="13" fillId="5" borderId="1" xfId="0" applyNumberFormat="1" applyFont="1" applyFill="1" applyBorder="1" applyAlignment="1">
      <alignment horizontal="center" vertical="top"/>
    </xf>
    <xf numFmtId="0" fontId="6" fillId="5" borderId="0" xfId="0" applyFont="1" applyFill="1" applyAlignment="1">
      <alignment vertical="center"/>
    </xf>
    <xf numFmtId="0" fontId="7" fillId="5" borderId="0" xfId="0" applyFont="1" applyFill="1"/>
    <xf numFmtId="0" fontId="7" fillId="5" borderId="0" xfId="0" applyFont="1" applyFill="1" applyAlignment="1">
      <alignment horizontal="center"/>
    </xf>
    <xf numFmtId="0" fontId="1" fillId="5" borderId="1" xfId="0" applyFont="1" applyFill="1" applyBorder="1" applyAlignment="1">
      <alignment horizontal="left" vertical="top"/>
    </xf>
    <xf numFmtId="0" fontId="1" fillId="5" borderId="1" xfId="0" applyFont="1" applyFill="1" applyBorder="1" applyAlignment="1">
      <alignment horizontal="left" vertical="center"/>
    </xf>
    <xf numFmtId="0" fontId="1" fillId="5" borderId="0" xfId="0" applyFont="1" applyFill="1" applyAlignment="1" applyProtection="1">
      <alignment vertical="center" wrapText="1"/>
      <protection locked="0"/>
    </xf>
    <xf numFmtId="0" fontId="2" fillId="5" borderId="0" xfId="0" applyFont="1" applyFill="1" applyAlignment="1">
      <alignment horizontal="center"/>
    </xf>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 fillId="5" borderId="1" xfId="0" applyFont="1" applyFill="1" applyBorder="1" applyAlignment="1">
      <alignment horizontal="justify"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5" fillId="5" borderId="1"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5" fillId="5" borderId="0" xfId="0" applyFont="1" applyFill="1" applyAlignment="1">
      <alignment vertical="center" wrapText="1"/>
    </xf>
    <xf numFmtId="0" fontId="5" fillId="5" borderId="18" xfId="0"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0" fontId="1" fillId="5" borderId="1" xfId="0" applyFont="1" applyFill="1" applyBorder="1" applyAlignment="1">
      <alignment horizontal="center" vertical="center" wrapText="1"/>
    </xf>
    <xf numFmtId="0" fontId="11" fillId="5" borderId="0" xfId="0" applyFont="1" applyFill="1" applyAlignment="1">
      <alignment vertical="center" wrapText="1"/>
    </xf>
    <xf numFmtId="0" fontId="1" fillId="5" borderId="0" xfId="0" applyFont="1" applyFill="1" applyAlignment="1">
      <alignment wrapText="1"/>
    </xf>
    <xf numFmtId="0" fontId="1" fillId="4" borderId="0" xfId="0" applyFont="1" applyFill="1"/>
    <xf numFmtId="0" fontId="6" fillId="4" borderId="0" xfId="0" applyFont="1" applyFill="1" applyAlignment="1">
      <alignment vertical="center"/>
    </xf>
    <xf numFmtId="0" fontId="7" fillId="4" borderId="0" xfId="0" applyFont="1" applyFill="1"/>
    <xf numFmtId="0" fontId="1" fillId="4" borderId="1" xfId="0" applyFont="1" applyFill="1" applyBorder="1"/>
    <xf numFmtId="0" fontId="1" fillId="4" borderId="1" xfId="0" applyFont="1" applyFill="1" applyBorder="1" applyAlignment="1">
      <alignment horizontal="center"/>
    </xf>
    <xf numFmtId="0" fontId="2" fillId="4" borderId="35" xfId="0" applyFont="1" applyFill="1" applyBorder="1" applyAlignment="1">
      <alignment horizontal="center" vertical="center" wrapText="1"/>
    </xf>
    <xf numFmtId="0" fontId="2" fillId="6" borderId="32"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5" fillId="4" borderId="0" xfId="0" applyFont="1" applyFill="1"/>
    <xf numFmtId="0" fontId="2" fillId="4" borderId="0" xfId="0" applyFont="1" applyFill="1"/>
    <xf numFmtId="0" fontId="15" fillId="4" borderId="0" xfId="0" applyFont="1" applyFill="1"/>
    <xf numFmtId="0" fontId="1" fillId="4" borderId="0" xfId="0" applyFont="1" applyFill="1" applyAlignment="1">
      <alignment vertical="top" wrapText="1"/>
    </xf>
    <xf numFmtId="0" fontId="1" fillId="6" borderId="1" xfId="0" applyFont="1" applyFill="1" applyBorder="1" applyAlignment="1">
      <alignment horizontal="center" vertical="center"/>
    </xf>
    <xf numFmtId="0" fontId="2" fillId="4" borderId="0" xfId="0" applyFont="1" applyFill="1" applyAlignment="1">
      <alignment horizontal="right" vertical="center" wrapText="1"/>
    </xf>
    <xf numFmtId="0" fontId="2" fillId="4" borderId="35" xfId="0" applyFont="1" applyFill="1" applyBorder="1" applyAlignment="1">
      <alignment horizontal="center" vertical="center"/>
    </xf>
    <xf numFmtId="0" fontId="1" fillId="4" borderId="41"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17" xfId="0" applyFont="1" applyFill="1" applyBorder="1" applyAlignment="1">
      <alignment horizontal="center" vertical="center" wrapText="1"/>
    </xf>
    <xf numFmtId="0" fontId="1" fillId="4" borderId="0" xfId="0" applyFont="1" applyFill="1" applyAlignment="1">
      <alignment horizontal="center" vertical="center"/>
    </xf>
    <xf numFmtId="0" fontId="19" fillId="4" borderId="0" xfId="0" applyFont="1" applyFill="1" applyAlignment="1">
      <alignment horizontal="left"/>
    </xf>
    <xf numFmtId="0" fontId="1" fillId="4" borderId="0" xfId="0" applyFont="1" applyFill="1" applyAlignment="1">
      <alignment horizontal="left"/>
    </xf>
    <xf numFmtId="0" fontId="1" fillId="4" borderId="0" xfId="0" applyFont="1" applyFill="1" applyAlignment="1">
      <alignment horizontal="right"/>
    </xf>
    <xf numFmtId="0" fontId="2" fillId="7" borderId="35" xfId="0" applyFont="1" applyFill="1" applyBorder="1" applyAlignment="1">
      <alignment horizontal="center" vertical="center"/>
    </xf>
    <xf numFmtId="0" fontId="5" fillId="4" borderId="35" xfId="0" applyFont="1" applyFill="1" applyBorder="1" applyAlignment="1">
      <alignment horizontal="justify" wrapText="1"/>
    </xf>
    <xf numFmtId="0" fontId="5" fillId="4" borderId="17" xfId="0" applyFont="1" applyFill="1" applyBorder="1" applyAlignment="1">
      <alignment horizontal="center" vertical="center"/>
    </xf>
    <xf numFmtId="0" fontId="5" fillId="4" borderId="35" xfId="0" applyFont="1" applyFill="1" applyBorder="1" applyAlignment="1">
      <alignment horizontal="justify"/>
    </xf>
    <xf numFmtId="0" fontId="20" fillId="4" borderId="0" xfId="0" applyFont="1" applyFill="1" applyAlignment="1">
      <alignment horizontal="left"/>
    </xf>
    <xf numFmtId="0" fontId="12" fillId="4" borderId="0" xfId="0" applyFont="1" applyFill="1" applyAlignment="1">
      <alignment horizontal="left"/>
    </xf>
    <xf numFmtId="0" fontId="5" fillId="4" borderId="0" xfId="0" applyFont="1" applyFill="1" applyAlignment="1">
      <alignment horizontal="left"/>
    </xf>
    <xf numFmtId="0" fontId="1" fillId="0" borderId="35" xfId="0" applyFont="1" applyBorder="1" applyAlignment="1">
      <alignment horizontal="center" vertical="center"/>
    </xf>
    <xf numFmtId="0" fontId="19" fillId="0" borderId="0" xfId="0" applyFont="1" applyAlignment="1">
      <alignment horizontal="left"/>
    </xf>
    <xf numFmtId="0" fontId="24" fillId="0" borderId="0" xfId="0" applyFont="1"/>
    <xf numFmtId="0" fontId="14" fillId="5" borderId="0" xfId="0" applyFont="1" applyFill="1" applyAlignment="1">
      <alignment vertical="center"/>
    </xf>
    <xf numFmtId="0" fontId="14" fillId="5" borderId="0" xfId="0" applyFont="1" applyFill="1" applyAlignment="1">
      <alignment horizontal="center" vertical="center"/>
    </xf>
    <xf numFmtId="0" fontId="17" fillId="4" borderId="0" xfId="0" applyFont="1" applyFill="1" applyAlignment="1">
      <alignment horizontal="center" vertical="center"/>
    </xf>
    <xf numFmtId="0" fontId="0" fillId="6" borderId="0" xfId="0" applyFill="1"/>
    <xf numFmtId="0" fontId="1" fillId="2" borderId="6" xfId="0" applyFont="1" applyFill="1" applyBorder="1" applyAlignment="1">
      <alignment horizontal="center" vertical="center" wrapText="1"/>
    </xf>
    <xf numFmtId="2" fontId="1" fillId="8" borderId="29" xfId="0" applyNumberFormat="1" applyFont="1" applyFill="1" applyBorder="1" applyAlignment="1">
      <alignment horizontal="center" vertical="center"/>
    </xf>
    <xf numFmtId="0" fontId="2" fillId="4" borderId="35" xfId="0" applyFont="1" applyFill="1" applyBorder="1" applyAlignment="1">
      <alignment horizontal="right" vertical="center" wrapText="1"/>
    </xf>
    <xf numFmtId="0" fontId="17" fillId="4" borderId="0" xfId="0" applyFont="1" applyFill="1" applyAlignment="1">
      <alignment vertical="center"/>
    </xf>
    <xf numFmtId="0" fontId="26" fillId="4" borderId="0" xfId="0" applyFont="1" applyFill="1" applyAlignment="1">
      <alignment horizontal="center" vertical="center"/>
    </xf>
    <xf numFmtId="49" fontId="5" fillId="5" borderId="1" xfId="0" applyNumberFormat="1" applyFont="1" applyFill="1" applyBorder="1" applyAlignment="1">
      <alignment horizontal="center" vertical="top" wrapText="1"/>
    </xf>
    <xf numFmtId="49" fontId="5" fillId="5" borderId="1" xfId="0" applyNumberFormat="1" applyFont="1" applyFill="1" applyBorder="1" applyAlignment="1">
      <alignment horizontal="justify" vertical="center" wrapText="1"/>
    </xf>
    <xf numFmtId="49" fontId="5" fillId="5" borderId="1" xfId="0" applyNumberFormat="1" applyFont="1" applyFill="1" applyBorder="1" applyAlignment="1">
      <alignment horizontal="justify" vertical="top" wrapText="1"/>
    </xf>
    <xf numFmtId="49" fontId="11" fillId="5" borderId="26" xfId="0" applyNumberFormat="1" applyFont="1" applyFill="1" applyBorder="1" applyAlignment="1">
      <alignment horizontal="center" vertical="top" wrapText="1"/>
    </xf>
    <xf numFmtId="49" fontId="11" fillId="5" borderId="26" xfId="0" applyNumberFormat="1" applyFont="1" applyFill="1" applyBorder="1" applyAlignment="1">
      <alignment horizontal="justify" vertical="center"/>
    </xf>
    <xf numFmtId="49" fontId="5" fillId="5" borderId="26" xfId="0" applyNumberFormat="1" applyFont="1" applyFill="1" applyBorder="1" applyAlignment="1">
      <alignment horizontal="center" vertical="top" wrapText="1"/>
    </xf>
    <xf numFmtId="49" fontId="5" fillId="5" borderId="26" xfId="0" applyNumberFormat="1" applyFont="1" applyFill="1" applyBorder="1" applyAlignment="1">
      <alignment horizontal="justify" vertical="top"/>
    </xf>
    <xf numFmtId="49" fontId="11" fillId="5" borderId="1" xfId="0" applyNumberFormat="1" applyFont="1" applyFill="1" applyBorder="1" applyAlignment="1">
      <alignment horizontal="center" vertical="top" wrapText="1"/>
    </xf>
    <xf numFmtId="49" fontId="11" fillId="5" borderId="1" xfId="0" applyNumberFormat="1" applyFont="1" applyFill="1" applyBorder="1" applyAlignment="1">
      <alignment horizontal="justify" vertical="top"/>
    </xf>
    <xf numFmtId="49" fontId="11" fillId="5" borderId="1" xfId="0" applyNumberFormat="1" applyFont="1" applyFill="1" applyBorder="1" applyAlignment="1">
      <alignment horizontal="justify" vertical="top" wrapText="1"/>
    </xf>
    <xf numFmtId="49" fontId="5" fillId="5" borderId="1" xfId="0" applyNumberFormat="1" applyFont="1" applyFill="1" applyBorder="1" applyAlignment="1">
      <alignment horizontal="justify" vertical="top"/>
    </xf>
    <xf numFmtId="0" fontId="5" fillId="4" borderId="0" xfId="0" applyFont="1" applyFill="1" applyAlignment="1">
      <alignment horizontal="center" vertical="center" wrapText="1"/>
    </xf>
    <xf numFmtId="0" fontId="28" fillId="4" borderId="0" xfId="0" applyFont="1" applyFill="1" applyAlignment="1">
      <alignment vertical="center" wrapText="1"/>
    </xf>
    <xf numFmtId="2" fontId="28" fillId="4" borderId="0" xfId="0" applyNumberFormat="1" applyFont="1" applyFill="1" applyAlignment="1">
      <alignment horizontal="center" vertical="center" wrapText="1"/>
    </xf>
    <xf numFmtId="0" fontId="27" fillId="4" borderId="0" xfId="0" applyFont="1" applyFill="1" applyAlignment="1">
      <alignment horizontal="justify" vertical="top" wrapText="1"/>
    </xf>
    <xf numFmtId="0" fontId="27" fillId="4" borderId="0" xfId="0" applyFont="1" applyFill="1" applyAlignment="1">
      <alignment horizontal="center" vertical="center" wrapText="1"/>
    </xf>
    <xf numFmtId="0" fontId="5" fillId="5" borderId="29" xfId="0" applyFont="1" applyFill="1" applyBorder="1" applyAlignment="1">
      <alignment horizontal="center" vertical="center" wrapText="1"/>
    </xf>
    <xf numFmtId="0" fontId="29" fillId="4" borderId="35" xfId="0" applyFont="1" applyFill="1" applyBorder="1" applyAlignment="1">
      <alignment vertical="center" wrapText="1"/>
    </xf>
    <xf numFmtId="2" fontId="29" fillId="4" borderId="35" xfId="0" applyNumberFormat="1" applyFont="1" applyFill="1" applyBorder="1" applyAlignment="1">
      <alignment horizontal="center" vertical="center" wrapText="1"/>
    </xf>
    <xf numFmtId="0" fontId="5" fillId="5" borderId="30" xfId="0" applyFont="1" applyFill="1" applyBorder="1" applyAlignment="1">
      <alignment horizontal="justify" vertical="top" wrapText="1"/>
    </xf>
    <xf numFmtId="0" fontId="5" fillId="5" borderId="35" xfId="0" applyFont="1" applyFill="1" applyBorder="1" applyAlignment="1">
      <alignment horizontal="center" vertical="center" wrapText="1"/>
    </xf>
    <xf numFmtId="0" fontId="5" fillId="5" borderId="33" xfId="0" applyFont="1" applyFill="1" applyBorder="1" applyAlignment="1">
      <alignment horizontal="justify" vertical="center" wrapText="1"/>
    </xf>
    <xf numFmtId="0" fontId="5" fillId="5" borderId="33" xfId="0" applyFont="1" applyFill="1" applyBorder="1" applyAlignment="1">
      <alignment horizontal="justify" vertical="top" wrapText="1"/>
    </xf>
    <xf numFmtId="0" fontId="8" fillId="5" borderId="0" xfId="0" applyFont="1" applyFill="1"/>
    <xf numFmtId="0" fontId="5" fillId="5" borderId="33" xfId="0" applyFont="1" applyFill="1" applyBorder="1" applyAlignment="1">
      <alignment horizontal="center" vertical="center" wrapText="1"/>
    </xf>
    <xf numFmtId="49" fontId="5" fillId="5" borderId="27" xfId="0" applyNumberFormat="1" applyFont="1" applyFill="1" applyBorder="1" applyAlignment="1">
      <alignment horizontal="center" vertical="top"/>
    </xf>
    <xf numFmtId="0" fontId="5" fillId="5" borderId="27" xfId="0" applyFont="1" applyFill="1" applyBorder="1" applyAlignment="1">
      <alignment horizontal="justify" vertical="top" wrapText="1"/>
    </xf>
    <xf numFmtId="0" fontId="5" fillId="5" borderId="1" xfId="0" applyFont="1" applyFill="1" applyBorder="1" applyAlignment="1">
      <alignment horizontal="justify" vertical="top" wrapText="1"/>
    </xf>
    <xf numFmtId="49" fontId="5" fillId="0" borderId="1" xfId="0" applyNumberFormat="1" applyFont="1" applyBorder="1" applyAlignment="1">
      <alignment horizontal="justify" vertical="top" wrapText="1"/>
    </xf>
    <xf numFmtId="0" fontId="30" fillId="5" borderId="0" xfId="0" applyFont="1" applyFill="1" applyAlignment="1">
      <alignment horizontal="left" vertical="center"/>
    </xf>
    <xf numFmtId="2" fontId="5" fillId="4" borderId="27" xfId="0" applyNumberFormat="1" applyFont="1" applyFill="1" applyBorder="1" applyAlignment="1">
      <alignment horizontal="center" vertical="center"/>
    </xf>
    <xf numFmtId="0" fontId="20" fillId="4" borderId="35" xfId="0" applyFont="1" applyFill="1" applyBorder="1" applyAlignment="1">
      <alignment horizontal="center" vertical="center"/>
    </xf>
    <xf numFmtId="2" fontId="5" fillId="6" borderId="35" xfId="0" applyNumberFormat="1" applyFont="1" applyFill="1" applyBorder="1" applyAlignment="1">
      <alignment horizontal="center" vertical="center"/>
    </xf>
    <xf numFmtId="0" fontId="1" fillId="0" borderId="0" xfId="0" applyFont="1" applyAlignment="1">
      <alignment horizontal="right" indent="3"/>
    </xf>
    <xf numFmtId="0" fontId="5" fillId="0" borderId="0" xfId="0" applyFont="1" applyAlignment="1">
      <alignment horizontal="right" indent="3"/>
    </xf>
    <xf numFmtId="0" fontId="1" fillId="0" borderId="0" xfId="0" applyFont="1" applyAlignment="1">
      <alignment horizontal="right" vertical="center" wrapText="1" indent="3"/>
    </xf>
    <xf numFmtId="0" fontId="5" fillId="0" borderId="0" xfId="0" applyFont="1" applyAlignment="1">
      <alignment horizontal="right" vertical="center" wrapText="1" indent="3"/>
    </xf>
    <xf numFmtId="49" fontId="14" fillId="5" borderId="26" xfId="0" applyNumberFormat="1" applyFont="1" applyFill="1" applyBorder="1" applyAlignment="1">
      <alignment horizontal="justify" vertical="center" wrapText="1"/>
    </xf>
    <xf numFmtId="0" fontId="30" fillId="5" borderId="0" xfId="0" applyFont="1" applyFill="1" applyAlignment="1">
      <alignment horizontal="center" vertical="center"/>
    </xf>
    <xf numFmtId="0" fontId="31" fillId="5" borderId="0" xfId="0" applyFont="1" applyFill="1" applyAlignment="1">
      <alignment horizontal="center" vertical="center"/>
    </xf>
    <xf numFmtId="0" fontId="14" fillId="5" borderId="0" xfId="0" applyFont="1" applyFill="1" applyAlignment="1">
      <alignment horizontal="left" vertical="center"/>
    </xf>
    <xf numFmtId="49" fontId="5" fillId="4" borderId="1" xfId="0" applyNumberFormat="1" applyFont="1" applyFill="1" applyBorder="1" applyAlignment="1" applyProtection="1">
      <alignment horizontal="justify" vertical="center" wrapText="1"/>
      <protection locked="0"/>
    </xf>
    <xf numFmtId="49" fontId="5" fillId="0" borderId="1" xfId="0" applyNumberFormat="1" applyFont="1" applyBorder="1" applyAlignment="1" applyProtection="1">
      <alignment horizontal="justify" vertical="center" wrapText="1"/>
      <protection locked="0"/>
    </xf>
    <xf numFmtId="49" fontId="5" fillId="4" borderId="26" xfId="0" applyNumberFormat="1" applyFont="1" applyFill="1" applyBorder="1" applyAlignment="1" applyProtection="1">
      <alignment horizontal="justify" vertical="center" wrapText="1"/>
      <protection locked="0"/>
    </xf>
    <xf numFmtId="49" fontId="5" fillId="4" borderId="1" xfId="0" applyNumberFormat="1" applyFont="1" applyFill="1" applyBorder="1" applyAlignment="1" applyProtection="1">
      <alignment horizontal="justify" vertical="top" wrapText="1"/>
      <protection locked="0"/>
    </xf>
    <xf numFmtId="49" fontId="5" fillId="4" borderId="1" xfId="0" applyNumberFormat="1" applyFont="1" applyFill="1" applyBorder="1" applyAlignment="1">
      <alignment horizontal="justify" vertical="top" wrapText="1"/>
    </xf>
    <xf numFmtId="0" fontId="1" fillId="4" borderId="0" xfId="0" applyFont="1" applyFill="1" applyAlignment="1">
      <alignment wrapText="1"/>
    </xf>
    <xf numFmtId="14" fontId="0" fillId="3" borderId="1" xfId="0" applyNumberFormat="1" applyFill="1" applyBorder="1" applyAlignment="1" applyProtection="1">
      <alignment horizontal="left" vertical="top" wrapText="1"/>
      <protection locked="0"/>
    </xf>
    <xf numFmtId="0" fontId="5" fillId="0" borderId="1" xfId="0" applyFont="1" applyBorder="1" applyAlignment="1" applyProtection="1">
      <alignment horizontal="justify" vertical="center" wrapText="1"/>
      <protection locked="0"/>
    </xf>
    <xf numFmtId="2" fontId="1" fillId="5" borderId="1" xfId="0" applyNumberFormat="1" applyFont="1" applyFill="1" applyBorder="1" applyAlignment="1">
      <alignment horizontal="center" vertical="center"/>
    </xf>
    <xf numFmtId="0" fontId="1" fillId="6" borderId="18" xfId="0" applyFont="1" applyFill="1" applyBorder="1" applyAlignment="1">
      <alignment horizontal="justify"/>
    </xf>
    <xf numFmtId="0" fontId="1" fillId="6" borderId="19" xfId="0" applyFont="1" applyFill="1" applyBorder="1" applyAlignment="1">
      <alignment horizontal="justify"/>
    </xf>
    <xf numFmtId="0" fontId="1" fillId="6" borderId="17" xfId="0" applyFont="1" applyFill="1" applyBorder="1" applyAlignment="1">
      <alignment horizontal="justify"/>
    </xf>
    <xf numFmtId="0" fontId="1" fillId="6" borderId="18" xfId="0" applyFont="1" applyFill="1" applyBorder="1" applyAlignment="1">
      <alignment horizontal="justify" wrapText="1"/>
    </xf>
    <xf numFmtId="0" fontId="1" fillId="6" borderId="19" xfId="0" applyFont="1" applyFill="1" applyBorder="1" applyAlignment="1">
      <alignment horizontal="justify" wrapText="1"/>
    </xf>
    <xf numFmtId="0" fontId="1" fillId="6" borderId="17" xfId="0" applyFont="1" applyFill="1" applyBorder="1" applyAlignment="1">
      <alignment horizontal="justify" wrapText="1"/>
    </xf>
    <xf numFmtId="0" fontId="16" fillId="4" borderId="0" xfId="0" applyFont="1" applyFill="1" applyAlignment="1">
      <alignment horizontal="center"/>
    </xf>
    <xf numFmtId="0" fontId="1" fillId="4" borderId="0" xfId="0" applyFont="1" applyFill="1" applyAlignment="1">
      <alignment horizontal="justify" vertical="top" wrapText="1"/>
    </xf>
    <xf numFmtId="0" fontId="1" fillId="4" borderId="0" xfId="0" applyFont="1" applyFill="1" applyAlignment="1">
      <alignment horizontal="justify" wrapText="1"/>
    </xf>
    <xf numFmtId="0" fontId="1" fillId="4" borderId="0" xfId="0" applyFont="1" applyFill="1" applyAlignment="1">
      <alignment horizontal="left" vertical="top" wrapText="1"/>
    </xf>
    <xf numFmtId="0" fontId="9" fillId="4" borderId="30" xfId="0" applyFont="1" applyFill="1" applyBorder="1" applyAlignment="1">
      <alignment vertical="center" wrapText="1"/>
    </xf>
    <xf numFmtId="0" fontId="9" fillId="4" borderId="31" xfId="0" applyFont="1" applyFill="1" applyBorder="1" applyAlignment="1">
      <alignment vertical="center" wrapText="1"/>
    </xf>
    <xf numFmtId="0" fontId="9" fillId="4" borderId="32" xfId="0" applyFont="1" applyFill="1" applyBorder="1" applyAlignment="1">
      <alignment vertical="center" wrapText="1"/>
    </xf>
    <xf numFmtId="0" fontId="2" fillId="4" borderId="34" xfId="0" applyFont="1" applyFill="1" applyBorder="1" applyAlignment="1">
      <alignment horizontal="center" vertical="center" wrapText="1"/>
    </xf>
    <xf numFmtId="0" fontId="2" fillId="4" borderId="42" xfId="0" applyFont="1" applyFill="1" applyBorder="1" applyAlignment="1">
      <alignment horizontal="center" vertical="center" wrapText="1"/>
    </xf>
    <xf numFmtId="0" fontId="2" fillId="4" borderId="31"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11" fillId="0" borderId="30" xfId="0" applyFont="1" applyBorder="1" applyAlignment="1">
      <alignment horizontal="center" vertical="center" wrapText="1"/>
    </xf>
    <xf numFmtId="0" fontId="11" fillId="0" borderId="32" xfId="0" applyFont="1" applyBorder="1" applyAlignment="1">
      <alignment horizontal="center" vertical="center" wrapText="1"/>
    </xf>
    <xf numFmtId="0" fontId="1" fillId="4" borderId="0" xfId="0" applyFont="1" applyFill="1" applyAlignment="1">
      <alignment horizontal="justify" vertical="center" wrapText="1"/>
    </xf>
    <xf numFmtId="0" fontId="2" fillId="4" borderId="30" xfId="0" applyFont="1" applyFill="1" applyBorder="1" applyAlignment="1">
      <alignment horizontal="center" vertical="center" wrapText="1"/>
    </xf>
    <xf numFmtId="0" fontId="2" fillId="4" borderId="30" xfId="0" applyFont="1" applyFill="1" applyBorder="1" applyAlignment="1">
      <alignment vertical="center" wrapText="1"/>
    </xf>
    <xf numFmtId="0" fontId="2" fillId="4" borderId="31" xfId="0" applyFont="1" applyFill="1" applyBorder="1" applyAlignment="1">
      <alignment vertical="center" wrapText="1"/>
    </xf>
    <xf numFmtId="0" fontId="2" fillId="4" borderId="32" xfId="0" applyFont="1" applyFill="1" applyBorder="1" applyAlignment="1">
      <alignment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1" fillId="5" borderId="0" xfId="0" applyFont="1" applyFill="1" applyAlignment="1">
      <alignment horizontal="left" vertical="center" wrapText="1"/>
    </xf>
    <xf numFmtId="0" fontId="1" fillId="5" borderId="0" xfId="0" applyFont="1" applyFill="1" applyAlignment="1">
      <alignment horizontal="left"/>
    </xf>
    <xf numFmtId="0" fontId="1" fillId="5" borderId="1" xfId="0" applyFont="1" applyFill="1" applyBorder="1" applyAlignment="1">
      <alignment horizontal="justify" vertical="center" wrapText="1"/>
    </xf>
    <xf numFmtId="0" fontId="5" fillId="4" borderId="1" xfId="0" applyFont="1" applyFill="1" applyBorder="1" applyAlignment="1" applyProtection="1">
      <alignment horizontal="left" vertical="center" wrapText="1"/>
      <protection locked="0"/>
    </xf>
    <xf numFmtId="0" fontId="2" fillId="5" borderId="0" xfId="0" applyFont="1" applyFill="1" applyAlignment="1">
      <alignment horizontal="left"/>
    </xf>
    <xf numFmtId="0" fontId="7" fillId="5" borderId="0" xfId="0" applyFont="1" applyFill="1" applyAlignment="1">
      <alignment horizontal="center"/>
    </xf>
    <xf numFmtId="0" fontId="2" fillId="5" borderId="1" xfId="0" applyFont="1" applyFill="1" applyBorder="1" applyAlignment="1">
      <alignment horizontal="left" vertical="top"/>
    </xf>
    <xf numFmtId="49" fontId="3" fillId="5" borderId="1" xfId="0" applyNumberFormat="1" applyFont="1" applyFill="1" applyBorder="1" applyAlignment="1">
      <alignment horizontal="justify" vertical="center"/>
    </xf>
    <xf numFmtId="49" fontId="3" fillId="5" borderId="1" xfId="0" applyNumberFormat="1" applyFont="1" applyFill="1" applyBorder="1" applyAlignment="1">
      <alignment horizontal="justify" vertical="center" wrapText="1"/>
    </xf>
    <xf numFmtId="0" fontId="2" fillId="5" borderId="26"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5" fillId="5" borderId="18" xfId="0" applyFont="1" applyFill="1" applyBorder="1" applyAlignment="1">
      <alignment horizontal="justify" vertical="center" wrapText="1"/>
    </xf>
    <xf numFmtId="0" fontId="5" fillId="5" borderId="17" xfId="0" applyFont="1" applyFill="1" applyBorder="1" applyAlignment="1">
      <alignment horizontal="justify" vertical="center" wrapText="1"/>
    </xf>
    <xf numFmtId="0" fontId="5" fillId="5" borderId="1" xfId="0" applyFont="1" applyFill="1" applyBorder="1" applyAlignment="1">
      <alignment horizontal="justify" vertical="center" wrapText="1"/>
    </xf>
    <xf numFmtId="0" fontId="1" fillId="5" borderId="36" xfId="0" applyFont="1" applyFill="1" applyBorder="1" applyAlignment="1">
      <alignment horizontal="justify" vertical="top" wrapText="1"/>
    </xf>
    <xf numFmtId="0" fontId="1" fillId="5" borderId="39" xfId="0" applyFont="1" applyFill="1" applyBorder="1" applyAlignment="1">
      <alignment horizontal="justify" vertical="top" wrapText="1"/>
    </xf>
    <xf numFmtId="0" fontId="1" fillId="5" borderId="40" xfId="0" applyFont="1" applyFill="1" applyBorder="1" applyAlignment="1">
      <alignment horizontal="justify" vertical="top" wrapText="1"/>
    </xf>
    <xf numFmtId="0" fontId="1" fillId="5" borderId="41" xfId="0" applyFont="1" applyFill="1" applyBorder="1" applyAlignment="1">
      <alignment horizontal="justify" vertical="top" wrapText="1"/>
    </xf>
    <xf numFmtId="0" fontId="1" fillId="5" borderId="37" xfId="0" applyFont="1" applyFill="1" applyBorder="1" applyAlignment="1">
      <alignment horizontal="justify" wrapText="1"/>
    </xf>
    <xf numFmtId="0" fontId="1" fillId="5" borderId="38" xfId="0" applyFont="1" applyFill="1" applyBorder="1" applyAlignment="1">
      <alignment horizontal="justify" wrapText="1"/>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9"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20" xfId="0" applyFont="1" applyFill="1" applyBorder="1" applyAlignment="1" applyProtection="1">
      <alignment horizontal="center" vertical="center" wrapText="1"/>
      <protection locked="0"/>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5" fillId="5" borderId="0" xfId="0" applyFont="1" applyFill="1" applyAlignment="1">
      <alignment horizontal="justify" vertical="top" wrapText="1"/>
    </xf>
    <xf numFmtId="0" fontId="1" fillId="5" borderId="0" xfId="0" applyFont="1" applyFill="1" applyAlignment="1">
      <alignment horizontal="justify" vertical="top" wrapText="1"/>
    </xf>
    <xf numFmtId="0" fontId="5" fillId="5" borderId="0" xfId="0" applyFont="1" applyFill="1" applyAlignment="1">
      <alignment horizontal="left" vertical="top" wrapText="1"/>
    </xf>
    <xf numFmtId="0" fontId="5" fillId="5" borderId="0" xfId="0" applyFont="1" applyFill="1" applyAlignment="1">
      <alignment horizontal="left" vertical="top"/>
    </xf>
    <xf numFmtId="0" fontId="6" fillId="5" borderId="0" xfId="0" applyFont="1" applyFill="1" applyAlignment="1">
      <alignment horizontal="center"/>
    </xf>
    <xf numFmtId="0" fontId="1" fillId="5" borderId="0" xfId="0" applyFont="1" applyFill="1" applyAlignment="1">
      <alignment horizontal="justify" vertical="top"/>
    </xf>
    <xf numFmtId="49" fontId="5" fillId="5" borderId="26" xfId="0" applyNumberFormat="1" applyFont="1" applyFill="1" applyBorder="1" applyAlignment="1">
      <alignment horizontal="left" vertical="top"/>
    </xf>
    <xf numFmtId="49" fontId="5" fillId="5" borderId="28" xfId="0" applyNumberFormat="1" applyFont="1" applyFill="1" applyBorder="1" applyAlignment="1">
      <alignment horizontal="left" vertical="top"/>
    </xf>
    <xf numFmtId="49" fontId="5" fillId="5" borderId="27" xfId="0" applyNumberFormat="1" applyFont="1" applyFill="1" applyBorder="1" applyAlignment="1">
      <alignment horizontal="left" vertical="top"/>
    </xf>
    <xf numFmtId="49" fontId="5" fillId="5" borderId="26" xfId="0" applyNumberFormat="1" applyFont="1" applyFill="1" applyBorder="1" applyAlignment="1">
      <alignment horizontal="center" vertical="top" wrapText="1"/>
    </xf>
    <xf numFmtId="49" fontId="5" fillId="5" borderId="28" xfId="0" applyNumberFormat="1" applyFont="1" applyFill="1" applyBorder="1" applyAlignment="1">
      <alignment horizontal="center" vertical="top" wrapText="1"/>
    </xf>
    <xf numFmtId="49" fontId="5" fillId="5" borderId="27" xfId="0" applyNumberFormat="1" applyFont="1" applyFill="1" applyBorder="1" applyAlignment="1">
      <alignment horizontal="center" vertical="top" wrapText="1"/>
    </xf>
    <xf numFmtId="0" fontId="13" fillId="5" borderId="0" xfId="0" applyFont="1" applyFill="1" applyAlignment="1">
      <alignment horizontal="left"/>
    </xf>
    <xf numFmtId="49" fontId="5" fillId="5" borderId="26" xfId="0" applyNumberFormat="1" applyFont="1" applyFill="1" applyBorder="1" applyAlignment="1">
      <alignment horizontal="justify" vertical="top"/>
    </xf>
    <xf numFmtId="49" fontId="5" fillId="5" borderId="28" xfId="0" applyNumberFormat="1" applyFont="1" applyFill="1" applyBorder="1" applyAlignment="1">
      <alignment horizontal="justify" vertical="top"/>
    </xf>
    <xf numFmtId="49" fontId="5" fillId="5" borderId="27" xfId="0" applyNumberFormat="1" applyFont="1" applyFill="1" applyBorder="1" applyAlignment="1">
      <alignment horizontal="justify" vertical="top"/>
    </xf>
    <xf numFmtId="49" fontId="5" fillId="5" borderId="26" xfId="0" applyNumberFormat="1" applyFont="1" applyFill="1" applyBorder="1" applyAlignment="1">
      <alignment horizontal="justify" vertical="top" wrapText="1"/>
    </xf>
    <xf numFmtId="49" fontId="5" fillId="5" borderId="28" xfId="0" applyNumberFormat="1" applyFont="1" applyFill="1" applyBorder="1" applyAlignment="1">
      <alignment horizontal="justify" vertical="top" wrapText="1"/>
    </xf>
    <xf numFmtId="49" fontId="5" fillId="5" borderId="27" xfId="0" applyNumberFormat="1" applyFont="1" applyFill="1" applyBorder="1" applyAlignment="1">
      <alignment horizontal="justify" vertical="top" wrapText="1"/>
    </xf>
    <xf numFmtId="49" fontId="11" fillId="5" borderId="26" xfId="0" applyNumberFormat="1" applyFont="1" applyFill="1" applyBorder="1" applyAlignment="1">
      <alignment horizontal="left" vertical="top" wrapText="1"/>
    </xf>
    <xf numFmtId="49" fontId="11" fillId="5" borderId="28" xfId="0" applyNumberFormat="1" applyFont="1" applyFill="1" applyBorder="1" applyAlignment="1">
      <alignment horizontal="left" vertical="top" wrapText="1"/>
    </xf>
    <xf numFmtId="49" fontId="11" fillId="5" borderId="26" xfId="0" applyNumberFormat="1" applyFont="1" applyFill="1" applyBorder="1" applyAlignment="1">
      <alignment horizontal="center" vertical="top" wrapText="1"/>
    </xf>
    <xf numFmtId="49" fontId="11" fillId="5" borderId="28" xfId="0" applyNumberFormat="1" applyFont="1" applyFill="1" applyBorder="1" applyAlignment="1">
      <alignment horizontal="center" vertical="top" wrapText="1"/>
    </xf>
    <xf numFmtId="0" fontId="1" fillId="4" borderId="0" xfId="0" applyFont="1" applyFill="1" applyAlignment="1">
      <alignment horizontal="left"/>
    </xf>
    <xf numFmtId="0" fontId="17" fillId="4" borderId="0" xfId="0" applyFont="1" applyFill="1" applyAlignment="1">
      <alignment horizontal="center" vertical="center"/>
    </xf>
  </cellXfs>
  <cellStyles count="1">
    <cellStyle name="Normal" xfId="0" builtinId="0"/>
  </cellStyles>
  <dxfs count="2">
    <dxf>
      <font>
        <color rgb="FF006100"/>
      </font>
      <fill>
        <patternFill>
          <bgColor rgb="FFC6EFCE"/>
        </patternFill>
      </fill>
    </dxf>
    <dxf>
      <font>
        <color auto="1"/>
      </font>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2920111</xdr:colOff>
      <xdr:row>61</xdr:row>
      <xdr:rowOff>12731</xdr:rowOff>
    </xdr:from>
    <xdr:ext cx="1486241" cy="692177"/>
    <mc:AlternateContent xmlns:mc="http://schemas.openxmlformats.org/markup-compatibility/2006" xmlns:a14="http://schemas.microsoft.com/office/drawing/2010/main">
      <mc:Choice Requires="a14">
        <xdr:sp macro="" textlink="">
          <xdr:nvSpPr>
            <xdr:cNvPr id="13" name="TextBox 12">
              <a:extLst>
                <a:ext uri="{FF2B5EF4-FFF2-40B4-BE49-F238E27FC236}">
                  <a16:creationId xmlns:a16="http://schemas.microsoft.com/office/drawing/2014/main" id="{9A283D50-A21C-4FFF-A678-06D8E1C8C272}"/>
                </a:ext>
              </a:extLst>
            </xdr:cNvPr>
            <xdr:cNvSpPr txBox="1"/>
          </xdr:nvSpPr>
          <xdr:spPr>
            <a:xfrm>
              <a:off x="4007231" y="16075691"/>
              <a:ext cx="1486241" cy="6921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600" b="0" i="1">
                        <a:latin typeface="Cambria Math" panose="02040503050406030204" pitchFamily="18" charset="0"/>
                      </a:rPr>
                      <m:t>𝑇</m:t>
                    </m:r>
                    <m:r>
                      <a:rPr lang="en-US" sz="1600" i="1">
                        <a:latin typeface="Cambria Math" panose="02040503050406030204" pitchFamily="18" charset="0"/>
                      </a:rPr>
                      <m:t>=</m:t>
                    </m:r>
                    <m:d>
                      <m:dPr>
                        <m:ctrlPr>
                          <a:rPr lang="en-US" sz="1600" i="1">
                            <a:latin typeface="Cambria Math" panose="02040503050406030204" pitchFamily="18" charset="0"/>
                          </a:rPr>
                        </m:ctrlPr>
                      </m:dPr>
                      <m:e>
                        <m:nary>
                          <m:naryPr>
                            <m:chr m:val="∑"/>
                            <m:ctrlPr>
                              <a:rPr lang="en-US" sz="1600" i="1">
                                <a:latin typeface="Cambria Math" panose="02040503050406030204" pitchFamily="18" charset="0"/>
                              </a:rPr>
                            </m:ctrlPr>
                          </m:naryPr>
                          <m:sub>
                            <m:r>
                              <m:rPr>
                                <m:brk m:alnAt="23"/>
                              </m:rPr>
                              <a:rPr lang="lt-LT" sz="1600" b="0" i="1">
                                <a:latin typeface="Cambria Math" panose="02040503050406030204" pitchFamily="18" charset="0"/>
                              </a:rPr>
                              <m:t>𝑖</m:t>
                            </m:r>
                            <m:r>
                              <a:rPr lang="en-US" sz="1600" b="0" i="1">
                                <a:latin typeface="Cambria Math" panose="02040503050406030204" pitchFamily="18" charset="0"/>
                              </a:rPr>
                              <m:t>=</m:t>
                            </m:r>
                            <m:r>
                              <a:rPr lang="lt-LT" sz="1600" b="0" i="1">
                                <a:latin typeface="Cambria Math" panose="02040503050406030204" pitchFamily="18" charset="0"/>
                              </a:rPr>
                              <m:t>1</m:t>
                            </m:r>
                          </m:sub>
                          <m:sup>
                            <m:r>
                              <a:rPr lang="lt-LT" sz="1600" b="0" i="1">
                                <a:latin typeface="Cambria Math" panose="02040503050406030204" pitchFamily="18" charset="0"/>
                              </a:rPr>
                              <m:t>10</m:t>
                            </m:r>
                          </m:sup>
                          <m:e>
                            <m:sSub>
                              <m:sSubPr>
                                <m:ctrlPr>
                                  <a:rPr lang="en-US" sz="1600" i="1">
                                    <a:latin typeface="Cambria Math" panose="02040503050406030204" pitchFamily="18" charset="0"/>
                                  </a:rPr>
                                </m:ctrlPr>
                              </m:sSubPr>
                              <m:e>
                                <m:r>
                                  <a:rPr lang="en-US" sz="1600" b="0" i="1">
                                    <a:latin typeface="Cambria Math" panose="02040503050406030204" pitchFamily="18" charset="0"/>
                                  </a:rPr>
                                  <m:t>𝑇</m:t>
                                </m:r>
                              </m:e>
                              <m:sub>
                                <m:r>
                                  <a:rPr lang="en-US" sz="1600" b="0" i="1">
                                    <a:latin typeface="Cambria Math" panose="02040503050406030204" pitchFamily="18" charset="0"/>
                                  </a:rPr>
                                  <m:t>𝑖</m:t>
                                </m:r>
                              </m:sub>
                            </m:sSub>
                          </m:e>
                        </m:nary>
                      </m:e>
                    </m:d>
                    <m:r>
                      <a:rPr lang="en-US" sz="1600" b="0" i="1">
                        <a:latin typeface="Cambria Math" panose="02040503050406030204" pitchFamily="18" charset="0"/>
                      </a:rPr>
                      <m:t>𝑥</m:t>
                    </m:r>
                    <m:r>
                      <a:rPr lang="en-US" sz="1600" b="0" i="1">
                        <a:latin typeface="Cambria Math" panose="02040503050406030204" pitchFamily="18" charset="0"/>
                      </a:rPr>
                      <m:t> </m:t>
                    </m:r>
                    <m:r>
                      <a:rPr lang="en-US" sz="1600" b="0" i="1">
                        <a:latin typeface="Cambria Math" panose="02040503050406030204" pitchFamily="18" charset="0"/>
                      </a:rPr>
                      <m:t>𝑌</m:t>
                    </m:r>
                  </m:oMath>
                </m:oMathPara>
              </a14:m>
              <a:endParaRPr lang="en-US" sz="1100"/>
            </a:p>
          </xdr:txBody>
        </xdr:sp>
      </mc:Choice>
      <mc:Fallback xmlns="">
        <xdr:sp macro="" textlink="">
          <xdr:nvSpPr>
            <xdr:cNvPr id="13" name="TextBox 12">
              <a:extLst>
                <a:ext uri="{FF2B5EF4-FFF2-40B4-BE49-F238E27FC236}">
                  <a16:creationId xmlns:a16="http://schemas.microsoft.com/office/drawing/2014/main" id="{9A283D50-A21C-4FFF-A678-06D8E1C8C272}"/>
                </a:ext>
              </a:extLst>
            </xdr:cNvPr>
            <xdr:cNvSpPr txBox="1"/>
          </xdr:nvSpPr>
          <xdr:spPr>
            <a:xfrm>
              <a:off x="4007231" y="16075691"/>
              <a:ext cx="1486241" cy="6921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0" i="0">
                  <a:latin typeface="Cambria Math" panose="02040503050406030204" pitchFamily="18" charset="0"/>
                </a:rPr>
                <a:t>𝑇</a:t>
              </a:r>
              <a:r>
                <a:rPr lang="en-US" sz="1600" i="0">
                  <a:latin typeface="Cambria Math" panose="02040503050406030204" pitchFamily="18" charset="0"/>
                </a:rPr>
                <a:t>=(∑</a:t>
              </a:r>
              <a:r>
                <a:rPr lang="lt-LT" sz="1600" b="0" i="0">
                  <a:latin typeface="Cambria Math" panose="02040503050406030204" pitchFamily="18" charset="0"/>
                </a:rPr>
                <a:t>_</a:t>
              </a:r>
              <a:r>
                <a:rPr lang="en-US" sz="1600" b="0" i="0">
                  <a:latin typeface="Cambria Math" panose="02040503050406030204" pitchFamily="18" charset="0"/>
                </a:rPr>
                <a:t>(</a:t>
              </a:r>
              <a:r>
                <a:rPr lang="lt-LT" sz="1600" b="0" i="0">
                  <a:latin typeface="Cambria Math" panose="02040503050406030204" pitchFamily="18" charset="0"/>
                </a:rPr>
                <a:t>𝑖</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a:t>
              </a:r>
              <a:r>
                <a:rPr lang="lt-LT" sz="1600" b="0" i="0">
                  <a:latin typeface="Cambria Math" panose="02040503050406030204" pitchFamily="18" charset="0"/>
                </a:rPr>
                <a:t>^10</a:t>
              </a:r>
              <a:r>
                <a:rPr lang="en-US" sz="1600" b="0" i="0">
                  <a:latin typeface="Cambria Math" panose="02040503050406030204" pitchFamily="18" charset="0"/>
                </a:rPr>
                <a:t>▒𝑇_𝑖 )𝑥 𝑌</a:t>
              </a:r>
              <a:endParaRPr lang="en-US" sz="1100"/>
            </a:p>
          </xdr:txBody>
        </xdr:sp>
      </mc:Fallback>
    </mc:AlternateContent>
    <xdr:clientData/>
  </xdr:oneCellAnchor>
  <xdr:twoCellAnchor>
    <xdr:from>
      <xdr:col>2</xdr:col>
      <xdr:colOff>2939415</xdr:colOff>
      <xdr:row>32</xdr:row>
      <xdr:rowOff>67310</xdr:rowOff>
    </xdr:from>
    <xdr:to>
      <xdr:col>3</xdr:col>
      <xdr:colOff>1167765</xdr:colOff>
      <xdr:row>34</xdr:row>
      <xdr:rowOff>38735</xdr:rowOff>
    </xdr:to>
    <xdr:pic>
      <xdr:nvPicPr>
        <xdr:cNvPr id="15" name="Picture 14">
          <a:extLst>
            <a:ext uri="{FF2B5EF4-FFF2-40B4-BE49-F238E27FC236}">
              <a16:creationId xmlns:a16="http://schemas.microsoft.com/office/drawing/2014/main" id="{CB7DF412-F836-47C1-AE11-2A586D5359D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26535" y="10257790"/>
          <a:ext cx="1316990" cy="37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2689197</xdr:colOff>
      <xdr:row>49</xdr:row>
      <xdr:rowOff>106128</xdr:rowOff>
    </xdr:from>
    <xdr:to>
      <xdr:col>4</xdr:col>
      <xdr:colOff>233652</xdr:colOff>
      <xdr:row>51</xdr:row>
      <xdr:rowOff>115653</xdr:rowOff>
    </xdr:to>
    <xdr:pic>
      <xdr:nvPicPr>
        <xdr:cNvPr id="2" name="Picture 1">
          <a:extLst>
            <a:ext uri="{FF2B5EF4-FFF2-40B4-BE49-F238E27FC236}">
              <a16:creationId xmlns:a16="http://schemas.microsoft.com/office/drawing/2014/main" id="{3630CD68-F590-F24F-8BC5-E9316ABDE226}"/>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633414" y="18004845"/>
          <a:ext cx="1371021" cy="407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2753360</xdr:colOff>
      <xdr:row>55</xdr:row>
      <xdr:rowOff>132080</xdr:rowOff>
    </xdr:from>
    <xdr:to>
      <xdr:col>4</xdr:col>
      <xdr:colOff>228338</xdr:colOff>
      <xdr:row>57</xdr:row>
      <xdr:rowOff>115458</xdr:rowOff>
    </xdr:to>
    <xdr:pic>
      <xdr:nvPicPr>
        <xdr:cNvPr id="4" name="Picture 3">
          <a:extLst>
            <a:ext uri="{FF2B5EF4-FFF2-40B4-BE49-F238E27FC236}">
              <a16:creationId xmlns:a16="http://schemas.microsoft.com/office/drawing/2014/main" id="{8352F3A6-4D5F-7146-86D7-7F115F90BD2F}"/>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40480" y="22687280"/>
          <a:ext cx="1864098" cy="3897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E7C91-91CA-4941-8576-30AC6CBD6DC1}">
  <dimension ref="B1:H4"/>
  <sheetViews>
    <sheetView workbookViewId="0">
      <selection activeCell="G3" sqref="G3"/>
    </sheetView>
  </sheetViews>
  <sheetFormatPr defaultColWidth="9.140625" defaultRowHeight="15.75" x14ac:dyDescent="0.25"/>
  <cols>
    <col min="1" max="2" width="9.140625" style="57"/>
    <col min="3" max="3" width="25.85546875" style="57" customWidth="1"/>
    <col min="4" max="5" width="11" style="57" bestFit="1" customWidth="1"/>
    <col min="6" max="6" width="16.28515625" style="57" customWidth="1"/>
    <col min="7" max="7" width="11" style="57" bestFit="1" customWidth="1"/>
    <col min="8" max="8" width="13.42578125" style="57" bestFit="1" customWidth="1"/>
    <col min="9" max="12" width="11" style="57" bestFit="1" customWidth="1"/>
    <col min="13" max="13" width="12.140625" style="57" bestFit="1" customWidth="1"/>
    <col min="14" max="16384" width="9.140625" style="57"/>
  </cols>
  <sheetData>
    <row r="1" spans="2:8" ht="20.25" x14ac:dyDescent="0.3">
      <c r="B1" s="155" t="s">
        <v>130</v>
      </c>
      <c r="C1" s="155"/>
      <c r="D1" s="155"/>
      <c r="E1" s="155"/>
      <c r="F1" s="155"/>
      <c r="G1" s="155"/>
      <c r="H1" s="155"/>
    </row>
    <row r="3" spans="2:8" x14ac:dyDescent="0.25">
      <c r="B3" s="149" t="s">
        <v>132</v>
      </c>
      <c r="C3" s="150"/>
      <c r="D3" s="150"/>
      <c r="E3" s="150"/>
      <c r="F3" s="151"/>
      <c r="G3" s="70">
        <v>6</v>
      </c>
      <c r="H3" s="70" t="s">
        <v>133</v>
      </c>
    </row>
    <row r="4" spans="2:8" x14ac:dyDescent="0.25">
      <c r="B4" s="152" t="s">
        <v>131</v>
      </c>
      <c r="C4" s="153"/>
      <c r="D4" s="153"/>
      <c r="E4" s="153"/>
      <c r="F4" s="154"/>
      <c r="G4" s="70">
        <v>2</v>
      </c>
      <c r="H4" s="70" t="s">
        <v>115</v>
      </c>
    </row>
  </sheetData>
  <mergeCells count="3">
    <mergeCell ref="B3:F3"/>
    <mergeCell ref="B4:F4"/>
    <mergeCell ref="B1:H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42</v>
      </c>
    </row>
    <row r="2" spans="1:1" x14ac:dyDescent="0.25">
      <c r="A2" s="2" t="s">
        <v>43</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14C74-73B2-46E4-83B5-3DE2C487CB27}">
  <dimension ref="B1:I79"/>
  <sheetViews>
    <sheetView topLeftCell="A22" zoomScale="70" zoomScaleNormal="70" workbookViewId="0">
      <selection activeCell="W16" sqref="W16"/>
    </sheetView>
  </sheetViews>
  <sheetFormatPr defaultColWidth="9.140625" defaultRowHeight="15.75" x14ac:dyDescent="0.25"/>
  <cols>
    <col min="1" max="1" width="9.140625" style="57"/>
    <col min="2" max="2" width="5" style="57" customWidth="1"/>
    <col min="3" max="3" width="40.42578125" style="57" customWidth="1"/>
    <col min="4" max="4" width="17" style="57" customWidth="1"/>
    <col min="5" max="5" width="5.85546875" style="57" customWidth="1"/>
    <col min="6" max="6" width="5.140625" style="57" customWidth="1"/>
    <col min="7" max="7" width="11.7109375" style="57" customWidth="1"/>
    <col min="8" max="8" width="26.7109375" style="57" customWidth="1"/>
    <col min="9" max="16384" width="9.140625" style="57"/>
  </cols>
  <sheetData>
    <row r="1" spans="2:8" ht="18.75" x14ac:dyDescent="0.3">
      <c r="B1" s="58" t="s">
        <v>63</v>
      </c>
      <c r="C1" s="59"/>
      <c r="D1" s="59"/>
      <c r="E1" s="59"/>
      <c r="F1" s="59"/>
    </row>
    <row r="2" spans="2:8" ht="18.75" x14ac:dyDescent="0.3">
      <c r="B2" s="58"/>
      <c r="C2" s="59"/>
      <c r="D2" s="59"/>
      <c r="E2" s="59"/>
      <c r="F2" s="59"/>
    </row>
    <row r="3" spans="2:8" ht="36" customHeight="1" x14ac:dyDescent="0.25">
      <c r="B3" s="168" t="s">
        <v>518</v>
      </c>
      <c r="C3" s="168"/>
      <c r="D3" s="168"/>
      <c r="E3" s="168"/>
      <c r="F3" s="168"/>
      <c r="G3" s="168"/>
      <c r="H3" s="168"/>
    </row>
    <row r="4" spans="2:8" ht="34.5" customHeight="1" x14ac:dyDescent="0.25">
      <c r="B4" s="168" t="s">
        <v>64</v>
      </c>
      <c r="C4" s="168"/>
      <c r="D4" s="168"/>
      <c r="E4" s="168"/>
      <c r="F4" s="168"/>
      <c r="G4" s="168"/>
      <c r="H4" s="168"/>
    </row>
    <row r="6" spans="2:8" x14ac:dyDescent="0.25">
      <c r="B6" s="57" t="s">
        <v>65</v>
      </c>
    </row>
    <row r="7" spans="2:8" x14ac:dyDescent="0.25">
      <c r="C7" s="60" t="s">
        <v>118</v>
      </c>
      <c r="D7" s="61">
        <v>55</v>
      </c>
    </row>
    <row r="8" spans="2:8" x14ac:dyDescent="0.25">
      <c r="C8" s="60" t="s">
        <v>119</v>
      </c>
      <c r="D8" s="61">
        <v>45</v>
      </c>
    </row>
    <row r="10" spans="2:8" x14ac:dyDescent="0.25">
      <c r="B10" s="57" t="s">
        <v>66</v>
      </c>
    </row>
    <row r="11" spans="2:8" ht="16.5" thickBot="1" x14ac:dyDescent="0.3"/>
    <row r="12" spans="2:8" ht="49.5" customHeight="1" thickBot="1" x14ac:dyDescent="0.3">
      <c r="B12" s="169" t="s">
        <v>67</v>
      </c>
      <c r="C12" s="164"/>
      <c r="D12" s="164"/>
      <c r="E12" s="164"/>
      <c r="F12" s="165"/>
      <c r="G12" s="169" t="s">
        <v>69</v>
      </c>
      <c r="H12" s="165"/>
    </row>
    <row r="13" spans="2:8" ht="16.5" thickBot="1" x14ac:dyDescent="0.3">
      <c r="B13" s="170" t="s">
        <v>70</v>
      </c>
      <c r="C13" s="171"/>
      <c r="D13" s="171"/>
      <c r="E13" s="171"/>
      <c r="F13" s="172"/>
      <c r="G13" s="62" t="s">
        <v>120</v>
      </c>
      <c r="H13" s="63">
        <f>D7</f>
        <v>55</v>
      </c>
    </row>
    <row r="14" spans="2:8" ht="16.5" thickBot="1" x14ac:dyDescent="0.3">
      <c r="B14" s="159" t="s">
        <v>71</v>
      </c>
      <c r="C14" s="160"/>
      <c r="D14" s="160"/>
      <c r="E14" s="160"/>
      <c r="F14" s="161"/>
      <c r="G14" s="62" t="s">
        <v>121</v>
      </c>
      <c r="H14" s="63">
        <f>D8</f>
        <v>45</v>
      </c>
    </row>
    <row r="15" spans="2:8" ht="16.5" customHeight="1" thickBot="1" x14ac:dyDescent="0.3">
      <c r="B15" s="64" t="s">
        <v>14</v>
      </c>
      <c r="C15" s="65" t="s">
        <v>38</v>
      </c>
      <c r="D15" s="65" t="s">
        <v>122</v>
      </c>
      <c r="E15" s="162" t="s">
        <v>68</v>
      </c>
      <c r="F15" s="163"/>
      <c r="G15" s="164"/>
      <c r="H15" s="165"/>
    </row>
    <row r="16" spans="2:8" s="66" customFormat="1" ht="307.5" customHeight="1" thickBot="1" x14ac:dyDescent="0.3">
      <c r="B16" s="123" t="s">
        <v>72</v>
      </c>
      <c r="C16" s="118" t="s">
        <v>365</v>
      </c>
      <c r="D16" s="119" t="s">
        <v>172</v>
      </c>
      <c r="E16" s="116" t="s">
        <v>123</v>
      </c>
      <c r="F16" s="117">
        <v>0.15</v>
      </c>
      <c r="G16" s="166" t="s">
        <v>611</v>
      </c>
      <c r="H16" s="167"/>
    </row>
    <row r="17" spans="2:9" ht="122.25" customHeight="1" thickBot="1" x14ac:dyDescent="0.3">
      <c r="B17" s="123" t="s">
        <v>73</v>
      </c>
      <c r="C17" s="120" t="s">
        <v>406</v>
      </c>
      <c r="D17" s="119" t="s">
        <v>172</v>
      </c>
      <c r="E17" s="116" t="s">
        <v>124</v>
      </c>
      <c r="F17" s="117">
        <v>0.15</v>
      </c>
      <c r="G17" s="166" t="s">
        <v>633</v>
      </c>
      <c r="H17" s="167"/>
      <c r="I17" s="145"/>
    </row>
    <row r="18" spans="2:9" ht="125.25" customHeight="1" thickBot="1" x14ac:dyDescent="0.3">
      <c r="B18" s="123" t="s">
        <v>74</v>
      </c>
      <c r="C18" s="120" t="s">
        <v>405</v>
      </c>
      <c r="D18" s="119" t="s">
        <v>172</v>
      </c>
      <c r="E18" s="116" t="s">
        <v>125</v>
      </c>
      <c r="F18" s="117">
        <v>0.15</v>
      </c>
      <c r="G18" s="166" t="s">
        <v>669</v>
      </c>
      <c r="H18" s="167"/>
    </row>
    <row r="19" spans="2:9" ht="32.25" thickBot="1" x14ac:dyDescent="0.3">
      <c r="B19" s="123" t="s">
        <v>75</v>
      </c>
      <c r="C19" s="121" t="s">
        <v>409</v>
      </c>
      <c r="D19" s="115" t="s">
        <v>173</v>
      </c>
      <c r="E19" s="116" t="s">
        <v>126</v>
      </c>
      <c r="F19" s="117">
        <v>0.05</v>
      </c>
      <c r="G19" s="173" t="s">
        <v>538</v>
      </c>
      <c r="H19" s="174"/>
    </row>
    <row r="20" spans="2:9" ht="32.25" thickBot="1" x14ac:dyDescent="0.3">
      <c r="B20" s="123" t="s">
        <v>87</v>
      </c>
      <c r="C20" s="121" t="s">
        <v>410</v>
      </c>
      <c r="D20" s="115" t="s">
        <v>173</v>
      </c>
      <c r="E20" s="116" t="s">
        <v>129</v>
      </c>
      <c r="F20" s="117">
        <v>0.05</v>
      </c>
      <c r="G20" s="173" t="s">
        <v>539</v>
      </c>
      <c r="H20" s="174"/>
    </row>
    <row r="21" spans="2:9" ht="32.25" thickBot="1" x14ac:dyDescent="0.3">
      <c r="B21" s="123" t="s">
        <v>174</v>
      </c>
      <c r="C21" s="121" t="s">
        <v>411</v>
      </c>
      <c r="D21" s="115" t="s">
        <v>173</v>
      </c>
      <c r="E21" s="116" t="s">
        <v>175</v>
      </c>
      <c r="F21" s="117">
        <v>0.05</v>
      </c>
      <c r="G21" s="173" t="s">
        <v>541</v>
      </c>
      <c r="H21" s="174"/>
    </row>
    <row r="22" spans="2:9" ht="32.25" thickBot="1" x14ac:dyDescent="0.3">
      <c r="B22" s="123" t="s">
        <v>366</v>
      </c>
      <c r="C22" s="121" t="s">
        <v>415</v>
      </c>
      <c r="D22" s="115" t="s">
        <v>173</v>
      </c>
      <c r="E22" s="116" t="s">
        <v>367</v>
      </c>
      <c r="F22" s="117">
        <v>0.1</v>
      </c>
      <c r="G22" s="173" t="s">
        <v>593</v>
      </c>
      <c r="H22" s="174"/>
    </row>
    <row r="23" spans="2:9" ht="32.25" thickBot="1" x14ac:dyDescent="0.3">
      <c r="B23" s="123" t="s">
        <v>412</v>
      </c>
      <c r="C23" s="121" t="s">
        <v>416</v>
      </c>
      <c r="D23" s="115" t="s">
        <v>173</v>
      </c>
      <c r="E23" s="116" t="s">
        <v>417</v>
      </c>
      <c r="F23" s="117">
        <v>0.05</v>
      </c>
      <c r="G23" s="173" t="s">
        <v>594</v>
      </c>
      <c r="H23" s="174"/>
    </row>
    <row r="24" spans="2:9" ht="32.25" thickBot="1" x14ac:dyDescent="0.3">
      <c r="B24" s="123" t="s">
        <v>413</v>
      </c>
      <c r="C24" s="121" t="s">
        <v>515</v>
      </c>
      <c r="D24" s="115" t="s">
        <v>173</v>
      </c>
      <c r="E24" s="116" t="s">
        <v>418</v>
      </c>
      <c r="F24" s="117">
        <v>0.15</v>
      </c>
      <c r="G24" s="173" t="s">
        <v>592</v>
      </c>
      <c r="H24" s="174"/>
    </row>
    <row r="25" spans="2:9" ht="35.25" customHeight="1" thickBot="1" x14ac:dyDescent="0.3">
      <c r="B25" s="123" t="s">
        <v>414</v>
      </c>
      <c r="C25" s="121" t="s">
        <v>420</v>
      </c>
      <c r="D25" s="115" t="s">
        <v>173</v>
      </c>
      <c r="E25" s="116" t="s">
        <v>419</v>
      </c>
      <c r="F25" s="117">
        <v>0.1</v>
      </c>
      <c r="G25" s="173" t="s">
        <v>595</v>
      </c>
      <c r="H25" s="174"/>
    </row>
    <row r="26" spans="2:9" x14ac:dyDescent="0.25">
      <c r="B26" s="110"/>
      <c r="C26" s="113"/>
      <c r="D26" s="114"/>
      <c r="E26" s="111"/>
      <c r="F26" s="112"/>
      <c r="G26" s="114"/>
      <c r="H26" s="114"/>
    </row>
    <row r="27" spans="2:9" ht="33.75" customHeight="1" x14ac:dyDescent="0.25">
      <c r="B27" s="157" t="s">
        <v>82</v>
      </c>
      <c r="C27" s="157"/>
      <c r="D27" s="157"/>
      <c r="E27" s="157"/>
      <c r="F27" s="157"/>
      <c r="G27" s="157"/>
      <c r="H27" s="157"/>
    </row>
    <row r="29" spans="2:9" ht="31.5" customHeight="1" x14ac:dyDescent="0.25">
      <c r="B29" s="157" t="s">
        <v>127</v>
      </c>
      <c r="C29" s="157"/>
      <c r="D29" s="157"/>
      <c r="E29" s="157"/>
      <c r="F29" s="157"/>
      <c r="G29" s="157"/>
      <c r="H29" s="157"/>
    </row>
    <row r="30" spans="2:9" x14ac:dyDescent="0.25">
      <c r="D30" s="67" t="s">
        <v>128</v>
      </c>
    </row>
    <row r="32" spans="2:9" ht="31.5" customHeight="1" x14ac:dyDescent="0.25">
      <c r="B32" s="157" t="s">
        <v>83</v>
      </c>
      <c r="C32" s="157"/>
      <c r="D32" s="157"/>
      <c r="E32" s="157"/>
      <c r="F32" s="157"/>
      <c r="G32" s="157"/>
      <c r="H32" s="157"/>
    </row>
    <row r="36" spans="2:8" ht="15.95" customHeight="1" x14ac:dyDescent="0.25">
      <c r="B36" s="156" t="s">
        <v>176</v>
      </c>
      <c r="C36" s="156"/>
      <c r="D36" s="156"/>
      <c r="E36" s="156"/>
      <c r="F36" s="156"/>
      <c r="G36" s="156"/>
      <c r="H36" s="156"/>
    </row>
    <row r="37" spans="2:8" x14ac:dyDescent="0.25">
      <c r="B37" s="156"/>
      <c r="C37" s="156"/>
      <c r="D37" s="156"/>
      <c r="E37" s="156"/>
      <c r="F37" s="156"/>
      <c r="G37" s="156"/>
      <c r="H37" s="156"/>
    </row>
    <row r="38" spans="2:8" ht="30.75" customHeight="1" x14ac:dyDescent="0.25">
      <c r="B38" s="157" t="s">
        <v>426</v>
      </c>
      <c r="C38" s="157"/>
      <c r="D38" s="157"/>
      <c r="E38" s="157"/>
      <c r="F38" s="157"/>
      <c r="G38" s="157"/>
      <c r="H38" s="157"/>
    </row>
    <row r="39" spans="2:8" x14ac:dyDescent="0.25">
      <c r="B39" s="156" t="s">
        <v>434</v>
      </c>
      <c r="C39" s="156"/>
      <c r="D39" s="156"/>
      <c r="E39" s="156"/>
      <c r="F39" s="156"/>
      <c r="G39" s="156"/>
      <c r="H39" s="156"/>
    </row>
    <row r="40" spans="2:8" x14ac:dyDescent="0.25">
      <c r="B40" s="156"/>
      <c r="C40" s="156"/>
      <c r="D40" s="156"/>
      <c r="E40" s="156"/>
      <c r="F40" s="156"/>
      <c r="G40" s="156"/>
      <c r="H40" s="156"/>
    </row>
    <row r="41" spans="2:8" x14ac:dyDescent="0.25">
      <c r="B41" s="156"/>
      <c r="C41" s="156"/>
      <c r="D41" s="156"/>
      <c r="E41" s="156"/>
      <c r="F41" s="156"/>
      <c r="G41" s="156"/>
      <c r="H41" s="156"/>
    </row>
    <row r="42" spans="2:8" x14ac:dyDescent="0.25">
      <c r="B42" s="156" t="s">
        <v>432</v>
      </c>
      <c r="C42" s="156"/>
      <c r="D42" s="156"/>
      <c r="E42" s="156"/>
      <c r="F42" s="156"/>
      <c r="G42" s="156"/>
      <c r="H42" s="156"/>
    </row>
    <row r="43" spans="2:8" x14ac:dyDescent="0.25">
      <c r="B43" s="156"/>
      <c r="C43" s="156"/>
      <c r="D43" s="156"/>
      <c r="E43" s="156"/>
      <c r="F43" s="156"/>
      <c r="G43" s="156"/>
      <c r="H43" s="156"/>
    </row>
    <row r="44" spans="2:8" x14ac:dyDescent="0.25">
      <c r="B44" s="156" t="s">
        <v>476</v>
      </c>
      <c r="C44" s="156"/>
      <c r="D44" s="156"/>
      <c r="E44" s="156"/>
      <c r="F44" s="156"/>
      <c r="G44" s="156"/>
      <c r="H44" s="156"/>
    </row>
    <row r="45" spans="2:8" x14ac:dyDescent="0.25">
      <c r="B45" s="156"/>
      <c r="C45" s="156"/>
      <c r="D45" s="156"/>
      <c r="E45" s="156"/>
      <c r="F45" s="156"/>
      <c r="G45" s="156"/>
      <c r="H45" s="156"/>
    </row>
    <row r="46" spans="2:8" x14ac:dyDescent="0.25">
      <c r="B46" s="156"/>
      <c r="C46" s="156"/>
      <c r="D46" s="156"/>
      <c r="E46" s="156"/>
      <c r="F46" s="156"/>
      <c r="G46" s="156"/>
      <c r="H46" s="156"/>
    </row>
    <row r="47" spans="2:8" x14ac:dyDescent="0.25">
      <c r="B47" s="156"/>
      <c r="C47" s="156"/>
      <c r="D47" s="156"/>
      <c r="E47" s="156"/>
      <c r="F47" s="156"/>
      <c r="G47" s="156"/>
      <c r="H47" s="156"/>
    </row>
    <row r="48" spans="2:8" x14ac:dyDescent="0.25">
      <c r="B48" s="156"/>
      <c r="C48" s="156"/>
      <c r="D48" s="156"/>
      <c r="E48" s="156"/>
      <c r="F48" s="156"/>
      <c r="G48" s="156"/>
      <c r="H48" s="156"/>
    </row>
    <row r="49" spans="2:8" x14ac:dyDescent="0.25">
      <c r="B49" s="156"/>
      <c r="C49" s="156"/>
      <c r="D49" s="156"/>
      <c r="E49" s="156"/>
      <c r="F49" s="156"/>
      <c r="G49" s="156"/>
      <c r="H49" s="156"/>
    </row>
    <row r="53" spans="2:8" x14ac:dyDescent="0.25">
      <c r="B53" s="158" t="s">
        <v>435</v>
      </c>
      <c r="C53" s="158"/>
      <c r="D53" s="158"/>
      <c r="E53" s="158"/>
      <c r="F53" s="158"/>
      <c r="G53" s="158"/>
      <c r="H53" s="158"/>
    </row>
    <row r="54" spans="2:8" x14ac:dyDescent="0.25">
      <c r="B54" s="158"/>
      <c r="C54" s="158"/>
      <c r="D54" s="158"/>
      <c r="E54" s="158"/>
      <c r="F54" s="158"/>
      <c r="G54" s="158"/>
      <c r="H54" s="158"/>
    </row>
    <row r="55" spans="2:8" x14ac:dyDescent="0.25">
      <c r="B55" s="158"/>
      <c r="C55" s="158"/>
      <c r="D55" s="158"/>
      <c r="E55" s="158"/>
      <c r="F55" s="158"/>
      <c r="G55" s="158"/>
      <c r="H55" s="158"/>
    </row>
    <row r="56" spans="2:8" x14ac:dyDescent="0.25">
      <c r="B56" s="69"/>
      <c r="C56" s="69"/>
      <c r="D56" s="69"/>
      <c r="E56" s="69"/>
      <c r="F56" s="69"/>
      <c r="G56" s="69"/>
      <c r="H56" s="69"/>
    </row>
    <row r="57" spans="2:8" x14ac:dyDescent="0.25">
      <c r="B57" s="69"/>
      <c r="C57" s="69"/>
      <c r="D57" s="69"/>
      <c r="E57" s="69"/>
      <c r="F57" s="69"/>
      <c r="G57" s="69"/>
      <c r="H57" s="69"/>
    </row>
    <row r="58" spans="2:8" x14ac:dyDescent="0.25">
      <c r="B58" s="69"/>
      <c r="C58" s="69"/>
      <c r="D58" s="69"/>
      <c r="E58" s="69"/>
      <c r="F58" s="69"/>
      <c r="G58" s="69"/>
      <c r="H58" s="69"/>
    </row>
    <row r="59" spans="2:8" x14ac:dyDescent="0.25">
      <c r="B59" s="69"/>
      <c r="C59" s="69"/>
      <c r="D59" s="69"/>
      <c r="E59" s="69"/>
      <c r="F59" s="69"/>
      <c r="G59" s="69"/>
      <c r="H59" s="69"/>
    </row>
    <row r="60" spans="2:8" ht="32.25" customHeight="1" x14ac:dyDescent="0.25">
      <c r="B60" s="157" t="s">
        <v>84</v>
      </c>
      <c r="C60" s="157"/>
      <c r="D60" s="157"/>
      <c r="E60" s="157"/>
      <c r="F60" s="157"/>
      <c r="G60" s="157"/>
      <c r="H60" s="157"/>
    </row>
    <row r="69" spans="2:8" x14ac:dyDescent="0.25">
      <c r="B69" s="68"/>
    </row>
    <row r="70" spans="2:8" ht="15.75" customHeight="1" x14ac:dyDescent="0.25">
      <c r="B70" s="156"/>
      <c r="C70" s="156"/>
      <c r="D70" s="156"/>
      <c r="E70" s="156"/>
      <c r="F70" s="156"/>
      <c r="G70" s="156"/>
      <c r="H70" s="156"/>
    </row>
    <row r="71" spans="2:8" x14ac:dyDescent="0.25">
      <c r="B71" s="156"/>
      <c r="C71" s="156"/>
      <c r="D71" s="156"/>
      <c r="E71" s="156"/>
      <c r="F71" s="156"/>
      <c r="G71" s="156"/>
      <c r="H71" s="156"/>
    </row>
    <row r="72" spans="2:8" x14ac:dyDescent="0.25">
      <c r="B72" s="69"/>
      <c r="C72" s="69"/>
      <c r="D72" s="69"/>
      <c r="E72" s="69"/>
      <c r="F72" s="69"/>
      <c r="G72" s="69"/>
      <c r="H72" s="69"/>
    </row>
    <row r="73" spans="2:8" x14ac:dyDescent="0.25">
      <c r="B73" s="69"/>
      <c r="C73" s="69"/>
      <c r="D73" s="69"/>
      <c r="E73" s="69"/>
      <c r="F73" s="69"/>
      <c r="G73" s="69"/>
      <c r="H73" s="69"/>
    </row>
    <row r="74" spans="2:8" x14ac:dyDescent="0.25">
      <c r="B74" s="69"/>
      <c r="C74" s="69"/>
      <c r="D74" s="69"/>
      <c r="E74" s="69"/>
      <c r="F74" s="69"/>
      <c r="G74" s="69"/>
      <c r="H74" s="69"/>
    </row>
    <row r="75" spans="2:8" x14ac:dyDescent="0.25">
      <c r="B75" s="69"/>
      <c r="C75" s="69"/>
      <c r="D75" s="69"/>
      <c r="E75" s="69"/>
      <c r="F75" s="69"/>
      <c r="G75" s="69"/>
      <c r="H75" s="69"/>
    </row>
    <row r="76" spans="2:8" x14ac:dyDescent="0.25">
      <c r="B76" s="69"/>
      <c r="C76" s="69"/>
      <c r="D76" s="69"/>
      <c r="E76" s="69"/>
      <c r="F76" s="69"/>
      <c r="G76" s="69"/>
      <c r="H76" s="69"/>
    </row>
    <row r="77" spans="2:8" x14ac:dyDescent="0.25">
      <c r="B77" s="69"/>
      <c r="C77" s="69"/>
      <c r="D77" s="69"/>
      <c r="E77" s="69"/>
      <c r="F77" s="69"/>
      <c r="G77" s="69"/>
      <c r="H77" s="69"/>
    </row>
    <row r="78" spans="2:8" x14ac:dyDescent="0.25">
      <c r="B78" s="69"/>
      <c r="C78" s="69"/>
      <c r="D78" s="69"/>
      <c r="E78" s="69"/>
      <c r="F78" s="69"/>
      <c r="G78" s="69"/>
      <c r="H78" s="69"/>
    </row>
    <row r="79" spans="2:8" x14ac:dyDescent="0.25">
      <c r="B79" s="69"/>
      <c r="C79" s="69"/>
      <c r="D79" s="69"/>
      <c r="E79" s="69"/>
      <c r="F79" s="69"/>
      <c r="G79" s="69"/>
      <c r="H79" s="69"/>
    </row>
  </sheetData>
  <mergeCells count="28">
    <mergeCell ref="B27:H27"/>
    <mergeCell ref="G18:H18"/>
    <mergeCell ref="G19:H19"/>
    <mergeCell ref="G20:H20"/>
    <mergeCell ref="G21:H21"/>
    <mergeCell ref="G22:H22"/>
    <mergeCell ref="G23:H23"/>
    <mergeCell ref="G24:H24"/>
    <mergeCell ref="G25:H25"/>
    <mergeCell ref="B14:F14"/>
    <mergeCell ref="E15:H15"/>
    <mergeCell ref="G16:H16"/>
    <mergeCell ref="G17:H17"/>
    <mergeCell ref="B3:H3"/>
    <mergeCell ref="B4:H4"/>
    <mergeCell ref="B12:F12"/>
    <mergeCell ref="G12:H12"/>
    <mergeCell ref="B13:F13"/>
    <mergeCell ref="B70:H71"/>
    <mergeCell ref="B29:H29"/>
    <mergeCell ref="B32:H32"/>
    <mergeCell ref="B38:H38"/>
    <mergeCell ref="B39:H41"/>
    <mergeCell ref="B60:H60"/>
    <mergeCell ref="B42:H43"/>
    <mergeCell ref="B44:H49"/>
    <mergeCell ref="B36:H37"/>
    <mergeCell ref="B53:H55"/>
  </mergeCells>
  <phoneticPr fontId="25" type="noConversion"/>
  <dataValidations count="2">
    <dataValidation allowBlank="1" sqref="C16:C26" xr:uid="{C8B2E398-3A93-424A-A3D9-9CF7342CEA21}"/>
    <dataValidation allowBlank="1" prompt="Pasirinkti parametro vertę: yra / nėra" sqref="G16:H26" xr:uid="{52E8514C-F488-45BA-8FEF-2F1026ABD921}"/>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dimension ref="B2:J60"/>
  <sheetViews>
    <sheetView tabSelected="1" topLeftCell="B1" zoomScaleNormal="100" workbookViewId="0">
      <selection activeCell="F16" sqref="F16:H16"/>
    </sheetView>
  </sheetViews>
  <sheetFormatPr defaultColWidth="9.140625" defaultRowHeight="15.75" x14ac:dyDescent="0.25"/>
  <cols>
    <col min="1" max="1" width="9.140625" style="12"/>
    <col min="2" max="2" width="35.7109375" style="12" customWidth="1"/>
    <col min="3" max="3" width="39.42578125" style="12" customWidth="1"/>
    <col min="4" max="4" width="36.42578125" style="12" customWidth="1"/>
    <col min="5" max="5" width="22.140625" style="12" customWidth="1"/>
    <col min="6" max="6" width="20.42578125" style="12" customWidth="1"/>
    <col min="7" max="7" width="20.7109375" style="12" customWidth="1"/>
    <col min="8" max="8" width="26.28515625" style="12" customWidth="1"/>
    <col min="9" max="9" width="29.85546875" style="12" customWidth="1"/>
    <col min="10" max="10" width="27.7109375" style="12" customWidth="1"/>
    <col min="11" max="16384" width="9.140625" style="12"/>
  </cols>
  <sheetData>
    <row r="2" spans="2:9" ht="18.75" x14ac:dyDescent="0.3">
      <c r="B2" s="15" t="s">
        <v>0</v>
      </c>
      <c r="C2" s="35"/>
      <c r="D2" s="35"/>
      <c r="E2" s="36"/>
      <c r="F2" s="180"/>
      <c r="G2" s="180"/>
      <c r="H2" s="180"/>
      <c r="I2" s="36"/>
    </row>
    <row r="3" spans="2:9" ht="18.75" x14ac:dyDescent="0.3">
      <c r="B3" s="15"/>
      <c r="C3" s="35"/>
      <c r="D3" s="35"/>
      <c r="E3" s="36"/>
      <c r="F3" s="37"/>
      <c r="G3" s="37"/>
      <c r="H3" s="37"/>
      <c r="I3" s="36"/>
    </row>
    <row r="4" spans="2:9" ht="18.75" x14ac:dyDescent="0.3">
      <c r="B4" s="38" t="s">
        <v>1</v>
      </c>
      <c r="C4" s="181" t="s">
        <v>180</v>
      </c>
      <c r="D4" s="181"/>
      <c r="E4" s="36"/>
      <c r="F4" s="37"/>
      <c r="G4" s="37"/>
      <c r="H4" s="37"/>
      <c r="I4" s="36"/>
    </row>
    <row r="5" spans="2:9" ht="18.75" x14ac:dyDescent="0.3">
      <c r="B5" s="13"/>
      <c r="C5" s="16"/>
      <c r="D5" s="35"/>
      <c r="E5" s="36"/>
      <c r="F5" s="37"/>
      <c r="G5" s="37"/>
      <c r="H5" s="37"/>
      <c r="I5" s="36"/>
    </row>
    <row r="6" spans="2:9" ht="18.75" x14ac:dyDescent="0.3">
      <c r="B6" s="39" t="s">
        <v>2</v>
      </c>
      <c r="C6" s="146" t="s">
        <v>672</v>
      </c>
      <c r="D6" s="35"/>
      <c r="E6" s="36"/>
      <c r="F6" s="37"/>
      <c r="G6" s="37"/>
      <c r="H6" s="37"/>
      <c r="I6" s="36"/>
    </row>
    <row r="7" spans="2:9" ht="18.75" x14ac:dyDescent="0.3">
      <c r="C7" s="35"/>
      <c r="D7" s="35"/>
      <c r="E7" s="36"/>
      <c r="F7" s="37"/>
      <c r="G7" s="37"/>
      <c r="H7" s="37"/>
      <c r="I7" s="36"/>
    </row>
    <row r="8" spans="2:9" ht="15.75" customHeight="1" x14ac:dyDescent="0.25">
      <c r="B8" s="177" t="s">
        <v>32</v>
      </c>
      <c r="C8" s="177"/>
      <c r="D8" s="177"/>
      <c r="E8" s="177"/>
      <c r="F8" s="178" t="s">
        <v>519</v>
      </c>
      <c r="G8" s="178"/>
      <c r="H8" s="178"/>
      <c r="I8" s="40"/>
    </row>
    <row r="9" spans="2:9" ht="16.350000000000001" customHeight="1" x14ac:dyDescent="0.25">
      <c r="B9" s="182" t="s">
        <v>35</v>
      </c>
      <c r="C9" s="182"/>
      <c r="D9" s="182"/>
      <c r="E9" s="182"/>
      <c r="F9" s="178">
        <v>301577716</v>
      </c>
      <c r="G9" s="178"/>
      <c r="H9" s="178"/>
      <c r="I9" s="40"/>
    </row>
    <row r="10" spans="2:9" ht="16.350000000000001" customHeight="1" x14ac:dyDescent="0.25">
      <c r="B10" s="182" t="s">
        <v>33</v>
      </c>
      <c r="C10" s="182"/>
      <c r="D10" s="182"/>
      <c r="E10" s="182"/>
      <c r="F10" s="178" t="s">
        <v>520</v>
      </c>
      <c r="G10" s="178"/>
      <c r="H10" s="178"/>
      <c r="I10" s="40"/>
    </row>
    <row r="11" spans="2:9" ht="16.350000000000001" customHeight="1" x14ac:dyDescent="0.25">
      <c r="B11" s="177" t="s">
        <v>34</v>
      </c>
      <c r="C11" s="177"/>
      <c r="D11" s="177"/>
      <c r="E11" s="177"/>
      <c r="F11" s="178" t="s">
        <v>521</v>
      </c>
      <c r="G11" s="178"/>
      <c r="H11" s="178"/>
      <c r="I11" s="40"/>
    </row>
    <row r="12" spans="2:9" ht="30.95" customHeight="1" x14ac:dyDescent="0.25">
      <c r="B12" s="183" t="s">
        <v>3</v>
      </c>
      <c r="C12" s="183"/>
      <c r="D12" s="183"/>
      <c r="E12" s="183"/>
      <c r="F12" s="178" t="s">
        <v>522</v>
      </c>
      <c r="G12" s="178"/>
      <c r="H12" s="178"/>
      <c r="I12" s="40"/>
    </row>
    <row r="13" spans="2:9" ht="16.350000000000001" customHeight="1" x14ac:dyDescent="0.25">
      <c r="B13" s="177" t="s">
        <v>4</v>
      </c>
      <c r="C13" s="177"/>
      <c r="D13" s="177"/>
      <c r="E13" s="177"/>
      <c r="F13" s="178" t="s">
        <v>523</v>
      </c>
      <c r="G13" s="178"/>
      <c r="H13" s="178"/>
      <c r="I13" s="40"/>
    </row>
    <row r="14" spans="2:9" ht="16.350000000000001" customHeight="1" x14ac:dyDescent="0.25">
      <c r="B14" s="177" t="s">
        <v>36</v>
      </c>
      <c r="C14" s="177"/>
      <c r="D14" s="177"/>
      <c r="E14" s="177"/>
      <c r="F14" s="178" t="s">
        <v>524</v>
      </c>
      <c r="G14" s="178"/>
      <c r="H14" s="178"/>
      <c r="I14" s="40"/>
    </row>
    <row r="15" spans="2:9" ht="30.95" customHeight="1" x14ac:dyDescent="0.25">
      <c r="B15" s="177" t="s">
        <v>5</v>
      </c>
      <c r="C15" s="177"/>
      <c r="D15" s="177"/>
      <c r="E15" s="177"/>
      <c r="F15" s="178" t="s">
        <v>523</v>
      </c>
      <c r="G15" s="178"/>
      <c r="H15" s="178"/>
      <c r="I15" s="40"/>
    </row>
    <row r="16" spans="2:9" ht="30.95" customHeight="1" x14ac:dyDescent="0.25">
      <c r="B16" s="177" t="s">
        <v>6</v>
      </c>
      <c r="C16" s="177"/>
      <c r="D16" s="177"/>
      <c r="E16" s="177"/>
      <c r="F16" s="178" t="s">
        <v>685</v>
      </c>
      <c r="G16" s="178"/>
      <c r="H16" s="178"/>
      <c r="I16" s="40"/>
    </row>
    <row r="17" spans="2:9" ht="18" customHeight="1" x14ac:dyDescent="0.25">
      <c r="C17" s="14"/>
      <c r="D17" s="14"/>
      <c r="E17" s="14"/>
      <c r="F17" s="17"/>
      <c r="G17" s="17"/>
      <c r="H17" s="17"/>
      <c r="I17" s="17"/>
    </row>
    <row r="18" spans="2:9" x14ac:dyDescent="0.25">
      <c r="B18" s="179" t="s">
        <v>7</v>
      </c>
      <c r="C18" s="179"/>
      <c r="D18" s="179"/>
      <c r="E18" s="179"/>
      <c r="F18" s="179"/>
      <c r="G18" s="179"/>
      <c r="H18" s="179"/>
      <c r="I18" s="41"/>
    </row>
    <row r="19" spans="2:9" x14ac:dyDescent="0.25">
      <c r="B19" s="176" t="s">
        <v>8</v>
      </c>
      <c r="C19" s="176"/>
      <c r="D19" s="176"/>
      <c r="E19" s="176"/>
      <c r="F19" s="176"/>
      <c r="G19" s="176"/>
      <c r="H19" s="176"/>
      <c r="I19" s="42"/>
    </row>
    <row r="20" spans="2:9" x14ac:dyDescent="0.25">
      <c r="B20" s="176" t="s">
        <v>101</v>
      </c>
      <c r="C20" s="176"/>
      <c r="D20" s="176"/>
      <c r="E20" s="176"/>
      <c r="F20" s="176"/>
      <c r="G20" s="176"/>
      <c r="H20" s="176"/>
      <c r="I20" s="42"/>
    </row>
    <row r="21" spans="2:9" x14ac:dyDescent="0.25">
      <c r="B21" s="176" t="s">
        <v>9</v>
      </c>
      <c r="C21" s="176"/>
      <c r="D21" s="176"/>
      <c r="E21" s="176"/>
      <c r="F21" s="176"/>
      <c r="G21" s="176"/>
      <c r="H21" s="176"/>
      <c r="I21" s="42"/>
    </row>
    <row r="22" spans="2:9" x14ac:dyDescent="0.25">
      <c r="B22" s="176" t="s">
        <v>10</v>
      </c>
      <c r="C22" s="176"/>
      <c r="D22" s="176"/>
      <c r="E22" s="176"/>
      <c r="F22" s="176"/>
      <c r="G22" s="176"/>
      <c r="H22" s="176"/>
    </row>
    <row r="23" spans="2:9" ht="32.1" customHeight="1" x14ac:dyDescent="0.25">
      <c r="B23" s="175" t="s">
        <v>11</v>
      </c>
      <c r="C23" s="175"/>
      <c r="D23" s="175"/>
      <c r="E23" s="175"/>
      <c r="F23" s="175"/>
      <c r="G23" s="175"/>
      <c r="H23" s="175"/>
      <c r="I23" s="33"/>
    </row>
    <row r="24" spans="2:9" x14ac:dyDescent="0.25">
      <c r="B24" s="176" t="s">
        <v>12</v>
      </c>
      <c r="C24" s="176"/>
      <c r="D24" s="176"/>
      <c r="E24" s="176"/>
      <c r="F24" s="176"/>
      <c r="G24" s="176"/>
      <c r="H24" s="176"/>
    </row>
    <row r="27" spans="2:9" x14ac:dyDescent="0.25">
      <c r="B27" s="179" t="s">
        <v>102</v>
      </c>
      <c r="C27" s="179"/>
      <c r="D27" s="179"/>
      <c r="E27" s="179"/>
      <c r="F27" s="179"/>
      <c r="G27" s="179"/>
      <c r="H27" s="179"/>
    </row>
    <row r="29" spans="2:9" ht="31.5" x14ac:dyDescent="0.25">
      <c r="B29" s="43" t="s">
        <v>15</v>
      </c>
      <c r="C29" s="43" t="s">
        <v>103</v>
      </c>
      <c r="D29" s="43" t="s">
        <v>104</v>
      </c>
      <c r="E29" s="44" t="s">
        <v>105</v>
      </c>
      <c r="F29" s="44" t="s">
        <v>106</v>
      </c>
      <c r="G29" s="44" t="s">
        <v>107</v>
      </c>
      <c r="H29" s="44" t="s">
        <v>108</v>
      </c>
    </row>
    <row r="30" spans="2:9" ht="54" customHeight="1" x14ac:dyDescent="0.25">
      <c r="B30" s="45" t="s">
        <v>181</v>
      </c>
      <c r="C30" s="147" t="s">
        <v>670</v>
      </c>
      <c r="D30" s="147" t="s">
        <v>671</v>
      </c>
      <c r="E30" s="46">
        <v>1</v>
      </c>
      <c r="F30" s="50">
        <v>946280.99</v>
      </c>
      <c r="G30" s="47">
        <f>E30*F30</f>
        <v>946280.99</v>
      </c>
      <c r="H30" s="148">
        <f>G30*1.21</f>
        <v>1144999.9978999998</v>
      </c>
    </row>
    <row r="32" spans="2:9" x14ac:dyDescent="0.25">
      <c r="B32" s="179" t="s">
        <v>109</v>
      </c>
      <c r="C32" s="179"/>
      <c r="D32" s="179"/>
      <c r="E32" s="179"/>
    </row>
    <row r="34" spans="2:10" ht="63" x14ac:dyDescent="0.25">
      <c r="B34" s="44" t="s">
        <v>14</v>
      </c>
      <c r="C34" s="184" t="s">
        <v>110</v>
      </c>
      <c r="D34" s="185"/>
      <c r="E34" s="48" t="s">
        <v>369</v>
      </c>
    </row>
    <row r="35" spans="2:10" ht="167.25" customHeight="1" x14ac:dyDescent="0.25">
      <c r="B35" s="49" t="s">
        <v>72</v>
      </c>
      <c r="C35" s="186" t="str">
        <f>'Vertinimo tvarka'!C16</f>
        <v>Jonizuojančiosios spinduliuotės mažinimo technologija papildoma standartiškai gamintojų naudojamoms, tokioms kaip „CARE+CLEAR“, „DoseWise“, „DoseRite“ leidžianti mažinti dozę ne mažiau kaip 50% lyginant su sistema be jos ir išsaugant lygiavertę vaizdo diagnostinę kokybę. Efektyvumas turi būti įrodytas ne mažiau kaip 3-juose nepriklausomuose klinikiniuose tyrimuose, publikuotuose ne anksčiau kaip 2015 m. Turi veikti automatiškai realiuoju laiku, leidžia šalinti vaizdo triukšmus bei artefaktus nuo judančių ir stacionarių objektų, eliminuojant atsitiktinius paciento ar stalo judesius. Dozės mažinimo sistema turi veikti nepriklausomai nuo kolimavimo, aktyvaus detektoriaus lauko, ar vamzdžio atstumo iki detektoriaus (SID)</v>
      </c>
      <c r="D35" s="187"/>
      <c r="E35" s="50" t="s">
        <v>566</v>
      </c>
      <c r="F35" s="51"/>
    </row>
    <row r="36" spans="2:10" ht="36" customHeight="1" x14ac:dyDescent="0.25">
      <c r="B36" s="52" t="s">
        <v>73</v>
      </c>
      <c r="C36" s="186" t="str">
        <f>'Vertinimo tvarka'!C17</f>
        <v>Optinės koherentinės tomografijos tyrimo (OKT) programinė įranga realiuoju laiku sinchronizuojanti angiografinius ir OKT vaizdus (koregistracija)</v>
      </c>
      <c r="D36" s="187"/>
      <c r="E36" s="50" t="s">
        <v>566</v>
      </c>
      <c r="F36" s="51"/>
    </row>
    <row r="37" spans="2:10" ht="35.1" customHeight="1" x14ac:dyDescent="0.25">
      <c r="B37" s="52" t="s">
        <v>74</v>
      </c>
      <c r="C37" s="186" t="str">
        <f>'Vertinimo tvarka'!C18</f>
        <v>Integruota didelės raiškos (HD intrakraujagyslinio ultragarso tyrimams (IVUS) skirta programinė įranga</v>
      </c>
      <c r="D37" s="187"/>
      <c r="E37" s="50" t="s">
        <v>566</v>
      </c>
      <c r="F37" s="51"/>
    </row>
    <row r="38" spans="2:10" ht="17.100000000000001" customHeight="1" x14ac:dyDescent="0.25">
      <c r="B38" s="52" t="s">
        <v>75</v>
      </c>
      <c r="C38" s="186" t="str">
        <f>'Vertinimo tvarka'!C19</f>
        <v>C tipo arkos gylis, cm</v>
      </c>
      <c r="D38" s="187"/>
      <c r="E38" s="50">
        <v>105</v>
      </c>
      <c r="F38" s="51"/>
    </row>
    <row r="39" spans="2:10" x14ac:dyDescent="0.25">
      <c r="B39" s="52" t="s">
        <v>87</v>
      </c>
      <c r="C39" s="186" t="str">
        <f>'Vertinimo tvarka'!C20</f>
        <v>Vaizdo jutiklio įrašomo vaizdo toninis gylis, bitai</v>
      </c>
      <c r="D39" s="187"/>
      <c r="E39" s="50">
        <v>16</v>
      </c>
      <c r="F39" s="51"/>
    </row>
    <row r="40" spans="2:10" x14ac:dyDescent="0.25">
      <c r="B40" s="52" t="s">
        <v>174</v>
      </c>
      <c r="C40" s="186" t="str">
        <f>'Vertinimo tvarka'!C21</f>
        <v>Vaizdo jutiklio elemento atstumo žingsnis (pitch), µm</v>
      </c>
      <c r="D40" s="187"/>
      <c r="E40" s="50">
        <v>154</v>
      </c>
      <c r="F40" s="51"/>
    </row>
    <row r="41" spans="2:10" x14ac:dyDescent="0.25">
      <c r="B41" s="52" t="s">
        <v>366</v>
      </c>
      <c r="C41" s="186" t="str">
        <f>'Vertinimo tvarka'!C22</f>
        <v>Rentgeno vamzdžio anodo šiluminė talpa, MHU</v>
      </c>
      <c r="D41" s="187"/>
      <c r="E41" s="50">
        <v>6.4</v>
      </c>
      <c r="F41" s="51"/>
    </row>
    <row r="42" spans="2:10" x14ac:dyDescent="0.25">
      <c r="B42" s="52" t="s">
        <v>412</v>
      </c>
      <c r="C42" s="186" t="str">
        <f>'Vertinimo tvarka'!C23</f>
        <v>Maksimalus anodo aušinimo pajėgumas, MHU/min</v>
      </c>
      <c r="D42" s="187"/>
      <c r="E42" s="50" t="s">
        <v>591</v>
      </c>
      <c r="F42" s="51"/>
    </row>
    <row r="43" spans="2:10" x14ac:dyDescent="0.25">
      <c r="B43" s="52" t="s">
        <v>413</v>
      </c>
      <c r="C43" s="186" t="str">
        <f>'Vertinimo tvarka'!C24</f>
        <v>Maksimali rentgeno vamzdžio srovė atliekant fluoroskopiją, mA</v>
      </c>
      <c r="D43" s="187"/>
      <c r="E43" s="50">
        <v>200</v>
      </c>
      <c r="F43" s="51"/>
    </row>
    <row r="44" spans="2:10" x14ac:dyDescent="0.25">
      <c r="B44" s="52" t="s">
        <v>414</v>
      </c>
      <c r="C44" s="186" t="str">
        <f>'Vertinimo tvarka'!C25</f>
        <v>Angiografinio paciento stalo išilginis paciento padengimas rentgeno lauku, cm</v>
      </c>
      <c r="D44" s="187"/>
      <c r="E44" s="50">
        <v>224.5</v>
      </c>
      <c r="F44" s="51"/>
    </row>
    <row r="46" spans="2:10" x14ac:dyDescent="0.25">
      <c r="B46" s="179" t="s">
        <v>111</v>
      </c>
      <c r="C46" s="179"/>
      <c r="D46" s="179"/>
    </row>
    <row r="47" spans="2:10" x14ac:dyDescent="0.25">
      <c r="C47" s="14"/>
      <c r="D47" s="14"/>
      <c r="E47" s="14"/>
      <c r="F47" s="14"/>
      <c r="G47" s="14"/>
      <c r="H47" s="14"/>
      <c r="I47" s="14"/>
      <c r="J47" s="14"/>
    </row>
    <row r="48" spans="2:10" x14ac:dyDescent="0.25">
      <c r="B48" s="185" t="s">
        <v>112</v>
      </c>
      <c r="C48" s="185"/>
      <c r="D48" s="48" t="s">
        <v>113</v>
      </c>
      <c r="E48" s="44" t="s">
        <v>114</v>
      </c>
      <c r="F48" s="14"/>
      <c r="G48" s="14"/>
      <c r="H48" s="14"/>
      <c r="I48" s="14"/>
      <c r="J48" s="14"/>
    </row>
    <row r="49" spans="2:10" x14ac:dyDescent="0.25">
      <c r="B49" s="188" t="s">
        <v>116</v>
      </c>
      <c r="C49" s="188"/>
      <c r="D49" s="53">
        <v>5</v>
      </c>
      <c r="E49" s="54" t="s">
        <v>115</v>
      </c>
      <c r="F49" s="14"/>
      <c r="G49" s="14"/>
      <c r="H49" s="14"/>
      <c r="I49" s="14"/>
      <c r="J49" s="14"/>
    </row>
    <row r="50" spans="2:10" x14ac:dyDescent="0.25">
      <c r="B50" s="193" t="s">
        <v>117</v>
      </c>
      <c r="C50" s="194"/>
      <c r="D50" s="14"/>
      <c r="E50" s="14"/>
      <c r="F50" s="14"/>
      <c r="G50" s="14"/>
      <c r="H50" s="14"/>
      <c r="I50" s="14"/>
      <c r="J50" s="14"/>
    </row>
    <row r="51" spans="2:10" x14ac:dyDescent="0.25">
      <c r="B51" s="189" t="s">
        <v>76</v>
      </c>
      <c r="C51" s="190"/>
      <c r="D51" s="55"/>
    </row>
    <row r="52" spans="2:10" x14ac:dyDescent="0.25">
      <c r="B52" s="189"/>
      <c r="C52" s="190"/>
      <c r="D52" s="55"/>
    </row>
    <row r="53" spans="2:10" ht="15.75" customHeight="1" x14ac:dyDescent="0.25">
      <c r="B53" s="189" t="s">
        <v>77</v>
      </c>
      <c r="C53" s="190"/>
    </row>
    <row r="54" spans="2:10" x14ac:dyDescent="0.25">
      <c r="B54" s="189"/>
      <c r="C54" s="190"/>
    </row>
    <row r="55" spans="2:10" ht="15.75" customHeight="1" x14ac:dyDescent="0.25">
      <c r="B55" s="189" t="s">
        <v>78</v>
      </c>
      <c r="C55" s="190"/>
    </row>
    <row r="56" spans="2:10" x14ac:dyDescent="0.25">
      <c r="B56" s="189" t="s">
        <v>79</v>
      </c>
      <c r="C56" s="190"/>
    </row>
    <row r="57" spans="2:10" x14ac:dyDescent="0.25">
      <c r="B57" s="189" t="s">
        <v>80</v>
      </c>
      <c r="C57" s="190"/>
    </row>
    <row r="58" spans="2:10" ht="15.75" customHeight="1" x14ac:dyDescent="0.25">
      <c r="B58" s="189" t="s">
        <v>81</v>
      </c>
      <c r="C58" s="190"/>
    </row>
    <row r="59" spans="2:10" x14ac:dyDescent="0.25">
      <c r="B59" s="191"/>
      <c r="C59" s="192"/>
    </row>
    <row r="60" spans="2:10" x14ac:dyDescent="0.25">
      <c r="B60" s="56"/>
      <c r="C60" s="56"/>
    </row>
  </sheetData>
  <mergeCells count="50">
    <mergeCell ref="B55:C55"/>
    <mergeCell ref="B56:C56"/>
    <mergeCell ref="B57:C57"/>
    <mergeCell ref="B58:C59"/>
    <mergeCell ref="C39:D39"/>
    <mergeCell ref="B50:C50"/>
    <mergeCell ref="B53:C54"/>
    <mergeCell ref="B51:C52"/>
    <mergeCell ref="C40:D40"/>
    <mergeCell ref="C41:D41"/>
    <mergeCell ref="C37:D37"/>
    <mergeCell ref="C38:D38"/>
    <mergeCell ref="B46:D46"/>
    <mergeCell ref="B48:C48"/>
    <mergeCell ref="B49:C49"/>
    <mergeCell ref="C42:D42"/>
    <mergeCell ref="C43:D43"/>
    <mergeCell ref="C44:D44"/>
    <mergeCell ref="B27:H27"/>
    <mergeCell ref="B32:E32"/>
    <mergeCell ref="C34:D34"/>
    <mergeCell ref="C35:D35"/>
    <mergeCell ref="C36:D36"/>
    <mergeCell ref="B13:E13"/>
    <mergeCell ref="F13:H13"/>
    <mergeCell ref="B14:E14"/>
    <mergeCell ref="F14:H14"/>
    <mergeCell ref="B15:E15"/>
    <mergeCell ref="F15:H15"/>
    <mergeCell ref="B10:E10"/>
    <mergeCell ref="F10:H10"/>
    <mergeCell ref="B11:E11"/>
    <mergeCell ref="F11:H11"/>
    <mergeCell ref="B12:E12"/>
    <mergeCell ref="F12:H12"/>
    <mergeCell ref="F2:H2"/>
    <mergeCell ref="C4:D4"/>
    <mergeCell ref="B8:E8"/>
    <mergeCell ref="F8:H8"/>
    <mergeCell ref="B9:E9"/>
    <mergeCell ref="F9:H9"/>
    <mergeCell ref="B23:H23"/>
    <mergeCell ref="B24:H24"/>
    <mergeCell ref="B16:E16"/>
    <mergeCell ref="F16:H16"/>
    <mergeCell ref="B18:H18"/>
    <mergeCell ref="B19:H19"/>
    <mergeCell ref="B20:H20"/>
    <mergeCell ref="B21:H21"/>
    <mergeCell ref="B22:H22"/>
  </mergeCells>
  <phoneticPr fontId="25" type="noConversion"/>
  <dataValidations count="5">
    <dataValidation type="list" allowBlank="1" showInputMessage="1" showErrorMessage="1" prompt="Pasirinkti parametro vertę: yra / nėra" sqref="E35:E37" xr:uid="{BC22B66D-08B9-4E8A-B4AB-88296C6D243F}">
      <formula1>"Yra, Nėra"</formula1>
    </dataValidation>
    <dataValidation allowBlank="1" sqref="B49:C49 C35:C44" xr:uid="{A50A1BA4-CC4D-40FC-AC9D-32CA624405C2}"/>
    <dataValidation allowBlank="1" prompt="Pasirinkti parametro vertę: yra / nėra" sqref="F35:F44" xr:uid="{6EA713A4-A52D-4D57-B2D4-5F8922D78134}"/>
    <dataValidation type="list" allowBlank="1" showInputMessage="1" prompt="Pasirinkti garantinio laikotarpio reikšmę" sqref="D49" xr:uid="{C69DECDC-4BD5-4A44-BD96-0520E1B05B44}">
      <formula1>"2,3,4,5,"</formula1>
    </dataValidation>
    <dataValidation allowBlank="1" showInputMessage="1" showErrorMessage="1" prompt="Įrašyti konkrečią parametro vertę" sqref="E38:E44" xr:uid="{975CDBC9-0192-8246-BA10-DF4B78B3FBE4}"/>
  </dataValidations>
  <hyperlinks>
    <hyperlink ref="B27" location="'TS1'!A1" display="1 pirkimo objekto dalis. 1.5 STV garinis sterilizatorius - 1 vnt." xr:uid="{139EA5FF-16DB-4ED7-A7E6-E5F3C1CE3344}"/>
    <hyperlink ref="B28:B29" location="TS_1!A1" display="1 pirkimo objekto dalis. Skaitmeninis rentgeno aparatas - 1 vnt." xr:uid="{5BA1EBB1-E9CB-4C8F-A20A-D7DE68BC30F6}"/>
    <hyperlink ref="B28" location="'TS2'!A1" display="2 pirkimo objekto dalis. 8 STV garinis sterilizatorius - 1 vnt." xr:uid="{B92E454B-EC5E-47D7-89FA-A5A838C69A5A}"/>
    <hyperlink ref="B29" location="'TS3'!A1" display="3 pirkimo objekto dalis. 12 STV garinis sterilizatorius - 1 vnt." xr:uid="{0CDA392C-13A9-48AA-9F8F-B9F723AE3A37}"/>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AA300"/>
  <sheetViews>
    <sheetView topLeftCell="A37" zoomScale="89" zoomScaleNormal="89" workbookViewId="0">
      <selection activeCell="H43" sqref="H43:J43"/>
    </sheetView>
  </sheetViews>
  <sheetFormatPr defaultColWidth="8.85546875" defaultRowHeight="15" x14ac:dyDescent="0.25"/>
  <cols>
    <col min="2" max="2" width="17.85546875" customWidth="1"/>
    <col min="4" max="4" width="18.7109375" customWidth="1"/>
    <col min="7" max="7" width="11.85546875" customWidth="1"/>
    <col min="10" max="10" width="15.7109375" customWidth="1"/>
    <col min="11" max="11" width="22.85546875" customWidth="1"/>
    <col min="28" max="16384" width="8.85546875" style="93"/>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3"/>
      <c r="AA1" s="3"/>
    </row>
    <row r="2" spans="1:27" ht="15.75" x14ac:dyDescent="0.25">
      <c r="A2" s="195" t="s">
        <v>16</v>
      </c>
      <c r="B2" s="195"/>
      <c r="C2" s="195"/>
      <c r="D2" s="195"/>
      <c r="E2" s="195"/>
      <c r="F2" s="195"/>
      <c r="G2" s="195"/>
      <c r="H2" s="195"/>
      <c r="I2" s="195"/>
      <c r="J2" s="195"/>
      <c r="K2" s="196"/>
      <c r="L2" s="1"/>
      <c r="M2" s="1"/>
      <c r="N2" s="1"/>
      <c r="O2" s="1"/>
      <c r="P2" s="1"/>
      <c r="Q2" s="1"/>
      <c r="R2" s="1"/>
      <c r="S2" s="1"/>
      <c r="T2" s="3"/>
      <c r="U2" s="3"/>
      <c r="V2" s="3"/>
      <c r="W2" s="3"/>
      <c r="X2" s="3"/>
      <c r="Y2" s="3"/>
      <c r="Z2" s="3"/>
      <c r="AA2" s="3"/>
    </row>
    <row r="3" spans="1:27" ht="15.75" x14ac:dyDescent="0.25">
      <c r="A3" s="195"/>
      <c r="B3" s="195"/>
      <c r="C3" s="195"/>
      <c r="D3" s="195"/>
      <c r="E3" s="195"/>
      <c r="F3" s="195"/>
      <c r="G3" s="195"/>
      <c r="H3" s="195"/>
      <c r="I3" s="195"/>
      <c r="J3" s="195"/>
      <c r="K3" s="196"/>
      <c r="L3" s="1"/>
      <c r="M3" s="1"/>
      <c r="N3" s="1"/>
      <c r="O3" s="1"/>
      <c r="P3" s="1"/>
      <c r="Q3" s="1"/>
      <c r="R3" s="1"/>
      <c r="S3" s="1"/>
      <c r="T3" s="3"/>
      <c r="U3" s="3"/>
      <c r="V3" s="3"/>
      <c r="W3" s="3"/>
      <c r="X3" s="3"/>
      <c r="Y3" s="3"/>
      <c r="Z3" s="3"/>
      <c r="AA3" s="3"/>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3"/>
      <c r="AA4" s="3"/>
    </row>
    <row r="5" spans="1:27" ht="56.1" customHeight="1" x14ac:dyDescent="0.25">
      <c r="A5" s="197" t="s">
        <v>17</v>
      </c>
      <c r="B5" s="198"/>
      <c r="C5" s="198" t="s">
        <v>18</v>
      </c>
      <c r="D5" s="198"/>
      <c r="E5" s="198"/>
      <c r="F5" s="198" t="s">
        <v>19</v>
      </c>
      <c r="G5" s="198"/>
      <c r="H5" s="198"/>
      <c r="I5" s="198" t="s">
        <v>20</v>
      </c>
      <c r="J5" s="199"/>
      <c r="K5" s="94" t="s">
        <v>21</v>
      </c>
      <c r="L5" s="1"/>
      <c r="M5" s="1"/>
      <c r="N5" s="1"/>
      <c r="O5" s="1"/>
      <c r="P5" s="1"/>
      <c r="Q5" s="1"/>
      <c r="R5" s="1"/>
      <c r="S5" s="1"/>
      <c r="T5" s="3"/>
      <c r="U5" s="3"/>
      <c r="V5" s="3"/>
      <c r="W5" s="3"/>
      <c r="X5" s="3"/>
      <c r="Y5" s="3"/>
      <c r="Z5" s="3"/>
      <c r="AA5" s="3"/>
    </row>
    <row r="6" spans="1:27" ht="15.75" x14ac:dyDescent="0.25">
      <c r="A6" s="200"/>
      <c r="B6" s="201"/>
      <c r="C6" s="202"/>
      <c r="D6" s="201"/>
      <c r="E6" s="201"/>
      <c r="F6" s="202"/>
      <c r="G6" s="201"/>
      <c r="H6" s="201"/>
      <c r="I6" s="202"/>
      <c r="J6" s="201"/>
      <c r="K6" s="5"/>
      <c r="L6" s="1"/>
      <c r="M6" s="1"/>
      <c r="N6" s="1"/>
      <c r="O6" s="1"/>
      <c r="P6" s="1"/>
      <c r="Q6" s="1"/>
      <c r="R6" s="1"/>
      <c r="S6" s="1"/>
      <c r="T6" s="3"/>
      <c r="U6" s="3"/>
      <c r="V6" s="3"/>
      <c r="W6" s="3"/>
      <c r="X6" s="3"/>
      <c r="Y6" s="3"/>
      <c r="Z6" s="3"/>
      <c r="AA6" s="3"/>
    </row>
    <row r="7" spans="1:27" ht="15.75" x14ac:dyDescent="0.25">
      <c r="A7" s="200"/>
      <c r="B7" s="201"/>
      <c r="C7" s="202"/>
      <c r="D7" s="201"/>
      <c r="E7" s="201"/>
      <c r="F7" s="202"/>
      <c r="G7" s="201"/>
      <c r="H7" s="201"/>
      <c r="I7" s="202"/>
      <c r="J7" s="201"/>
      <c r="K7" s="5"/>
      <c r="L7" s="1"/>
      <c r="M7" s="1"/>
      <c r="N7" s="1"/>
      <c r="O7" s="1"/>
      <c r="P7" s="1"/>
      <c r="Q7" s="1"/>
      <c r="R7" s="1"/>
      <c r="S7" s="1"/>
      <c r="T7" s="3"/>
      <c r="U7" s="3"/>
      <c r="V7" s="3"/>
      <c r="W7" s="3"/>
      <c r="X7" s="3"/>
      <c r="Y7" s="3"/>
      <c r="Z7" s="3"/>
      <c r="AA7" s="3"/>
    </row>
    <row r="8" spans="1:27" ht="15.75" x14ac:dyDescent="0.25">
      <c r="A8" s="200"/>
      <c r="B8" s="201"/>
      <c r="C8" s="202"/>
      <c r="D8" s="201"/>
      <c r="E8" s="201"/>
      <c r="F8" s="202"/>
      <c r="G8" s="201"/>
      <c r="H8" s="201"/>
      <c r="I8" s="202"/>
      <c r="J8" s="201"/>
      <c r="K8" s="5"/>
      <c r="L8" s="1"/>
      <c r="M8" s="1"/>
      <c r="N8" s="1"/>
      <c r="O8" s="1"/>
      <c r="P8" s="1"/>
      <c r="Q8" s="1"/>
      <c r="R8" s="1"/>
      <c r="S8" s="1"/>
      <c r="T8" s="3"/>
      <c r="U8" s="3"/>
      <c r="V8" s="3"/>
      <c r="W8" s="3"/>
      <c r="X8" s="3"/>
      <c r="Y8" s="3"/>
      <c r="Z8" s="3"/>
      <c r="AA8" s="3"/>
    </row>
    <row r="9" spans="1:27" ht="15.75" x14ac:dyDescent="0.25">
      <c r="A9" s="200"/>
      <c r="B9" s="201"/>
      <c r="C9" s="202"/>
      <c r="D9" s="201"/>
      <c r="E9" s="201"/>
      <c r="F9" s="202"/>
      <c r="G9" s="201"/>
      <c r="H9" s="201"/>
      <c r="I9" s="202"/>
      <c r="J9" s="201"/>
      <c r="K9" s="5"/>
      <c r="L9" s="1"/>
      <c r="M9" s="1"/>
      <c r="N9" s="1"/>
      <c r="O9" s="1"/>
      <c r="P9" s="1"/>
      <c r="Q9" s="1"/>
      <c r="R9" s="1"/>
      <c r="S9" s="1"/>
      <c r="T9" s="3"/>
      <c r="U9" s="3"/>
      <c r="V9" s="3"/>
      <c r="W9" s="3"/>
      <c r="X9" s="3"/>
      <c r="Y9" s="3"/>
      <c r="Z9" s="3"/>
      <c r="AA9" s="3"/>
    </row>
    <row r="10" spans="1:27" ht="15.75" x14ac:dyDescent="0.25">
      <c r="A10" s="200"/>
      <c r="B10" s="201"/>
      <c r="C10" s="202"/>
      <c r="D10" s="201"/>
      <c r="E10" s="201"/>
      <c r="F10" s="202"/>
      <c r="G10" s="201"/>
      <c r="H10" s="201"/>
      <c r="I10" s="202"/>
      <c r="J10" s="201"/>
      <c r="K10" s="5"/>
      <c r="L10" s="1"/>
      <c r="M10" s="1"/>
      <c r="N10" s="1"/>
      <c r="O10" s="1"/>
      <c r="P10" s="1"/>
      <c r="Q10" s="1"/>
      <c r="R10" s="1"/>
      <c r="S10" s="1"/>
      <c r="T10" s="3"/>
      <c r="U10" s="3"/>
      <c r="V10" s="3"/>
      <c r="W10" s="3"/>
      <c r="X10" s="3"/>
      <c r="Y10" s="3"/>
      <c r="Z10" s="3"/>
      <c r="AA10" s="3"/>
    </row>
    <row r="11" spans="1:27" ht="15.75" x14ac:dyDescent="0.25">
      <c r="A11" s="200"/>
      <c r="B11" s="201"/>
      <c r="C11" s="202"/>
      <c r="D11" s="201"/>
      <c r="E11" s="201"/>
      <c r="F11" s="202"/>
      <c r="G11" s="201"/>
      <c r="H11" s="201"/>
      <c r="I11" s="202"/>
      <c r="J11" s="201"/>
      <c r="K11" s="5"/>
      <c r="L11" s="1"/>
      <c r="M11" s="1"/>
      <c r="N11" s="1"/>
      <c r="O11" s="1"/>
      <c r="P11" s="1"/>
      <c r="Q11" s="1"/>
      <c r="R11" s="1"/>
      <c r="S11" s="1"/>
      <c r="T11" s="3"/>
      <c r="U11" s="3"/>
      <c r="V11" s="3"/>
      <c r="W11" s="3"/>
      <c r="X11" s="3"/>
      <c r="Y11" s="3"/>
      <c r="Z11" s="3"/>
      <c r="AA11" s="3"/>
    </row>
    <row r="12" spans="1:27" ht="15.75" x14ac:dyDescent="0.25">
      <c r="A12" s="200"/>
      <c r="B12" s="201"/>
      <c r="C12" s="202"/>
      <c r="D12" s="201"/>
      <c r="E12" s="201"/>
      <c r="F12" s="202"/>
      <c r="G12" s="201"/>
      <c r="H12" s="201"/>
      <c r="I12" s="202"/>
      <c r="J12" s="201"/>
      <c r="K12" s="5"/>
      <c r="L12" s="1"/>
      <c r="M12" s="1"/>
      <c r="N12" s="1"/>
      <c r="O12" s="1"/>
      <c r="P12" s="1"/>
      <c r="Q12" s="1"/>
      <c r="R12" s="1"/>
      <c r="S12" s="1"/>
      <c r="T12" s="3"/>
      <c r="U12" s="3"/>
      <c r="V12" s="3"/>
      <c r="W12" s="3"/>
      <c r="X12" s="3"/>
      <c r="Y12" s="3"/>
      <c r="Z12" s="3"/>
      <c r="AA12" s="3"/>
    </row>
    <row r="13" spans="1:27" ht="15.75" x14ac:dyDescent="0.25">
      <c r="A13" s="200"/>
      <c r="B13" s="201"/>
      <c r="C13" s="202"/>
      <c r="D13" s="201"/>
      <c r="E13" s="201"/>
      <c r="F13" s="202"/>
      <c r="G13" s="201"/>
      <c r="H13" s="201"/>
      <c r="I13" s="202"/>
      <c r="J13" s="201"/>
      <c r="K13" s="5"/>
      <c r="L13" s="1"/>
      <c r="M13" s="1"/>
      <c r="N13" s="1"/>
      <c r="O13" s="1"/>
      <c r="P13" s="1"/>
      <c r="Q13" s="1"/>
      <c r="R13" s="1"/>
      <c r="S13" s="1"/>
      <c r="T13" s="3"/>
      <c r="U13" s="3"/>
      <c r="V13" s="3"/>
      <c r="W13" s="3"/>
      <c r="X13" s="3"/>
      <c r="Y13" s="3"/>
      <c r="Z13" s="3"/>
      <c r="AA13" s="3"/>
    </row>
    <row r="14" spans="1:27" ht="15.75" x14ac:dyDescent="0.25">
      <c r="A14" s="200"/>
      <c r="B14" s="201"/>
      <c r="C14" s="202"/>
      <c r="D14" s="201"/>
      <c r="E14" s="201"/>
      <c r="F14" s="202"/>
      <c r="G14" s="201"/>
      <c r="H14" s="201"/>
      <c r="I14" s="202"/>
      <c r="J14" s="201"/>
      <c r="K14" s="5"/>
      <c r="L14" s="1"/>
      <c r="M14" s="1"/>
      <c r="N14" s="1"/>
      <c r="O14" s="1"/>
      <c r="P14" s="1"/>
      <c r="Q14" s="1"/>
      <c r="R14" s="1"/>
      <c r="S14" s="1"/>
      <c r="T14" s="3"/>
      <c r="U14" s="3"/>
      <c r="V14" s="3"/>
      <c r="W14" s="3"/>
      <c r="X14" s="3"/>
      <c r="Y14" s="3"/>
      <c r="Z14" s="3"/>
      <c r="AA14" s="3"/>
    </row>
    <row r="15" spans="1:27" ht="16.5" thickBot="1" x14ac:dyDescent="0.3">
      <c r="A15" s="203"/>
      <c r="B15" s="204"/>
      <c r="C15" s="205"/>
      <c r="D15" s="204"/>
      <c r="E15" s="204"/>
      <c r="F15" s="205"/>
      <c r="G15" s="204"/>
      <c r="H15" s="204"/>
      <c r="I15" s="205"/>
      <c r="J15" s="204"/>
      <c r="K15" s="6"/>
      <c r="L15" s="1"/>
      <c r="M15" s="1"/>
      <c r="N15" s="1"/>
      <c r="O15" s="1"/>
      <c r="P15" s="1"/>
      <c r="Q15" s="1"/>
      <c r="R15" s="1"/>
      <c r="S15" s="1"/>
      <c r="T15" s="3"/>
      <c r="U15" s="3"/>
      <c r="V15" s="3"/>
      <c r="W15" s="3"/>
      <c r="X15" s="3"/>
      <c r="Y15" s="3"/>
      <c r="Z15" s="3"/>
      <c r="AA15" s="3"/>
    </row>
    <row r="16" spans="1:27" ht="15.75" x14ac:dyDescent="0.25">
      <c r="A16" s="7"/>
      <c r="B16" s="7"/>
      <c r="C16" s="7"/>
      <c r="D16" s="7"/>
      <c r="E16" s="7"/>
      <c r="F16" s="7"/>
      <c r="G16" s="7"/>
      <c r="H16" s="7"/>
      <c r="I16" s="7"/>
      <c r="J16" s="7"/>
      <c r="K16" s="8"/>
      <c r="L16" s="1"/>
      <c r="M16" s="1"/>
      <c r="N16" s="1"/>
      <c r="O16" s="1"/>
      <c r="P16" s="1"/>
      <c r="Q16" s="1"/>
      <c r="R16" s="1"/>
      <c r="S16" s="1"/>
      <c r="T16" s="3"/>
      <c r="U16" s="3"/>
      <c r="V16" s="3"/>
      <c r="W16" s="3"/>
      <c r="X16" s="3"/>
      <c r="Y16" s="3"/>
      <c r="Z16" s="3"/>
      <c r="AA16" s="3"/>
    </row>
    <row r="17" spans="1:27" ht="15.75" x14ac:dyDescent="0.25">
      <c r="A17" s="206" t="s">
        <v>22</v>
      </c>
      <c r="B17" s="206"/>
      <c r="C17" s="206"/>
      <c r="D17" s="206"/>
      <c r="E17" s="206"/>
      <c r="F17" s="206"/>
      <c r="G17" s="206"/>
      <c r="H17" s="206"/>
      <c r="I17" s="206"/>
      <c r="J17" s="206"/>
      <c r="K17" s="206"/>
      <c r="L17" s="1"/>
      <c r="M17" s="1"/>
      <c r="N17" s="1"/>
      <c r="O17" s="1"/>
      <c r="P17" s="1"/>
      <c r="Q17" s="1"/>
      <c r="R17" s="1"/>
      <c r="S17" s="1"/>
      <c r="T17" s="3"/>
      <c r="U17" s="3"/>
      <c r="V17" s="3"/>
      <c r="W17" s="3"/>
      <c r="X17" s="3"/>
      <c r="Y17" s="3"/>
      <c r="Z17" s="3"/>
      <c r="AA17" s="3"/>
    </row>
    <row r="18" spans="1:27" ht="16.5" thickBot="1" x14ac:dyDescent="0.3">
      <c r="A18" s="7"/>
      <c r="B18" s="7"/>
      <c r="C18" s="7"/>
      <c r="D18" s="7"/>
      <c r="E18" s="7"/>
      <c r="F18" s="7"/>
      <c r="G18" s="7"/>
      <c r="H18" s="7"/>
      <c r="I18" s="7"/>
      <c r="J18" s="7"/>
      <c r="K18" s="8"/>
      <c r="L18" s="1"/>
      <c r="M18" s="1"/>
      <c r="N18" s="1"/>
      <c r="O18" s="1"/>
      <c r="P18" s="1"/>
      <c r="Q18" s="1"/>
      <c r="R18" s="1"/>
      <c r="S18" s="1"/>
      <c r="T18" s="3"/>
      <c r="U18" s="3"/>
      <c r="V18" s="3"/>
      <c r="W18" s="3"/>
      <c r="X18" s="3"/>
      <c r="Y18" s="3"/>
      <c r="Z18" s="3"/>
      <c r="AA18" s="3"/>
    </row>
    <row r="19" spans="1:27" ht="54" customHeight="1" x14ac:dyDescent="0.25">
      <c r="A19" s="207" t="s">
        <v>15</v>
      </c>
      <c r="B19" s="208"/>
      <c r="C19" s="199" t="s">
        <v>18</v>
      </c>
      <c r="D19" s="209"/>
      <c r="E19" s="208"/>
      <c r="F19" s="199" t="s">
        <v>23</v>
      </c>
      <c r="G19" s="209"/>
      <c r="H19" s="208"/>
      <c r="I19" s="199" t="s">
        <v>20</v>
      </c>
      <c r="J19" s="210"/>
      <c r="K19" s="8"/>
      <c r="L19" s="1"/>
      <c r="M19" s="1"/>
      <c r="N19" s="1"/>
      <c r="O19" s="1"/>
      <c r="P19" s="1"/>
      <c r="Q19" s="1"/>
      <c r="R19" s="1"/>
      <c r="S19" s="1"/>
      <c r="T19" s="3"/>
      <c r="U19" s="3"/>
      <c r="V19" s="3"/>
      <c r="W19" s="3"/>
      <c r="X19" s="3"/>
      <c r="Y19" s="3"/>
      <c r="Z19" s="3"/>
      <c r="AA19" s="3"/>
    </row>
    <row r="20" spans="1:27" ht="15.75" x14ac:dyDescent="0.25">
      <c r="A20" s="211"/>
      <c r="B20" s="212"/>
      <c r="C20" s="213"/>
      <c r="D20" s="214"/>
      <c r="E20" s="212"/>
      <c r="F20" s="213"/>
      <c r="G20" s="214"/>
      <c r="H20" s="212"/>
      <c r="I20" s="213"/>
      <c r="J20" s="215"/>
      <c r="K20" s="8"/>
      <c r="L20" s="1"/>
      <c r="M20" s="1"/>
      <c r="N20" s="1"/>
      <c r="O20" s="1"/>
      <c r="P20" s="1"/>
      <c r="Q20" s="1"/>
      <c r="R20" s="1"/>
      <c r="S20" s="1"/>
      <c r="T20" s="3"/>
      <c r="U20" s="3"/>
      <c r="V20" s="3"/>
      <c r="W20" s="3"/>
      <c r="X20" s="3"/>
      <c r="Y20" s="3"/>
      <c r="Z20" s="3"/>
      <c r="AA20" s="3"/>
    </row>
    <row r="21" spans="1:27" ht="15.75" x14ac:dyDescent="0.25">
      <c r="A21" s="211"/>
      <c r="B21" s="212"/>
      <c r="C21" s="213"/>
      <c r="D21" s="214"/>
      <c r="E21" s="212"/>
      <c r="F21" s="213"/>
      <c r="G21" s="214"/>
      <c r="H21" s="212"/>
      <c r="I21" s="213"/>
      <c r="J21" s="215"/>
      <c r="K21" s="8"/>
      <c r="L21" s="1"/>
      <c r="M21" s="1"/>
      <c r="N21" s="1"/>
      <c r="O21" s="1"/>
      <c r="P21" s="1"/>
      <c r="Q21" s="1"/>
      <c r="R21" s="1"/>
      <c r="S21" s="1"/>
      <c r="T21" s="3"/>
      <c r="U21" s="3"/>
      <c r="V21" s="3"/>
      <c r="W21" s="3"/>
      <c r="X21" s="3"/>
      <c r="Y21" s="3"/>
      <c r="Z21" s="3"/>
      <c r="AA21" s="3"/>
    </row>
    <row r="22" spans="1:27" ht="15.75" x14ac:dyDescent="0.25">
      <c r="A22" s="211"/>
      <c r="B22" s="212"/>
      <c r="C22" s="213"/>
      <c r="D22" s="214"/>
      <c r="E22" s="212"/>
      <c r="F22" s="213"/>
      <c r="G22" s="214"/>
      <c r="H22" s="212"/>
      <c r="I22" s="213"/>
      <c r="J22" s="215"/>
      <c r="K22" s="8"/>
      <c r="L22" s="1"/>
      <c r="M22" s="1"/>
      <c r="N22" s="1"/>
      <c r="O22" s="1"/>
      <c r="P22" s="1"/>
      <c r="Q22" s="1"/>
      <c r="R22" s="1"/>
      <c r="S22" s="1"/>
      <c r="T22" s="3"/>
      <c r="U22" s="3"/>
      <c r="V22" s="3"/>
      <c r="W22" s="3"/>
      <c r="X22" s="3"/>
      <c r="Y22" s="3"/>
      <c r="Z22" s="3"/>
      <c r="AA22" s="3"/>
    </row>
    <row r="23" spans="1:27" ht="15.75" x14ac:dyDescent="0.25">
      <c r="A23" s="211"/>
      <c r="B23" s="212"/>
      <c r="C23" s="213"/>
      <c r="D23" s="214"/>
      <c r="E23" s="212"/>
      <c r="F23" s="213"/>
      <c r="G23" s="214"/>
      <c r="H23" s="212"/>
      <c r="I23" s="213"/>
      <c r="J23" s="215"/>
      <c r="K23" s="8"/>
      <c r="L23" s="1"/>
      <c r="M23" s="1"/>
      <c r="N23" s="1"/>
      <c r="O23" s="1"/>
      <c r="P23" s="1"/>
      <c r="Q23" s="1"/>
      <c r="R23" s="1"/>
      <c r="S23" s="1"/>
      <c r="T23" s="3"/>
      <c r="U23" s="3"/>
      <c r="V23" s="3"/>
      <c r="W23" s="3"/>
      <c r="X23" s="3"/>
      <c r="Y23" s="3"/>
      <c r="Z23" s="3"/>
      <c r="AA23" s="3"/>
    </row>
    <row r="24" spans="1:27" ht="15.75" x14ac:dyDescent="0.25">
      <c r="A24" s="211"/>
      <c r="B24" s="212"/>
      <c r="C24" s="213"/>
      <c r="D24" s="214"/>
      <c r="E24" s="212"/>
      <c r="F24" s="213"/>
      <c r="G24" s="214"/>
      <c r="H24" s="212"/>
      <c r="I24" s="213"/>
      <c r="J24" s="215"/>
      <c r="K24" s="8"/>
      <c r="L24" s="1"/>
      <c r="M24" s="1"/>
      <c r="N24" s="1"/>
      <c r="O24" s="1"/>
      <c r="P24" s="1"/>
      <c r="Q24" s="1"/>
      <c r="R24" s="1"/>
      <c r="S24" s="1"/>
      <c r="T24" s="3"/>
      <c r="U24" s="3"/>
      <c r="V24" s="3"/>
      <c r="W24" s="3"/>
      <c r="X24" s="3"/>
      <c r="Y24" s="3"/>
      <c r="Z24" s="3"/>
      <c r="AA24" s="3"/>
    </row>
    <row r="25" spans="1:27" ht="15.75" x14ac:dyDescent="0.25">
      <c r="A25" s="211"/>
      <c r="B25" s="212"/>
      <c r="C25" s="213"/>
      <c r="D25" s="214"/>
      <c r="E25" s="212"/>
      <c r="F25" s="213"/>
      <c r="G25" s="214"/>
      <c r="H25" s="212"/>
      <c r="I25" s="213"/>
      <c r="J25" s="215"/>
      <c r="K25" s="8"/>
      <c r="L25" s="1"/>
      <c r="M25" s="1"/>
      <c r="N25" s="1"/>
      <c r="O25" s="1"/>
      <c r="P25" s="1"/>
      <c r="Q25" s="1"/>
      <c r="R25" s="1"/>
      <c r="S25" s="1"/>
      <c r="T25" s="3"/>
      <c r="U25" s="3"/>
      <c r="V25" s="3"/>
      <c r="W25" s="3"/>
      <c r="X25" s="3"/>
      <c r="Y25" s="3"/>
      <c r="Z25" s="3"/>
      <c r="AA25" s="3"/>
    </row>
    <row r="26" spans="1:27" ht="15.75" x14ac:dyDescent="0.25">
      <c r="A26" s="211"/>
      <c r="B26" s="212"/>
      <c r="C26" s="213"/>
      <c r="D26" s="214"/>
      <c r="E26" s="212"/>
      <c r="F26" s="213"/>
      <c r="G26" s="214"/>
      <c r="H26" s="212"/>
      <c r="I26" s="213"/>
      <c r="J26" s="215"/>
      <c r="K26" s="8"/>
      <c r="L26" s="1"/>
      <c r="M26" s="1"/>
      <c r="N26" s="1"/>
      <c r="O26" s="1"/>
      <c r="P26" s="1"/>
      <c r="Q26" s="1"/>
      <c r="R26" s="1"/>
      <c r="S26" s="1"/>
      <c r="T26" s="3"/>
      <c r="U26" s="3"/>
      <c r="V26" s="3"/>
      <c r="W26" s="3"/>
      <c r="X26" s="3"/>
      <c r="Y26" s="3"/>
      <c r="Z26" s="3"/>
      <c r="AA26" s="3"/>
    </row>
    <row r="27" spans="1:27" ht="15.75" x14ac:dyDescent="0.25">
      <c r="A27" s="211"/>
      <c r="B27" s="212"/>
      <c r="C27" s="213"/>
      <c r="D27" s="214"/>
      <c r="E27" s="212"/>
      <c r="F27" s="213"/>
      <c r="G27" s="214"/>
      <c r="H27" s="212"/>
      <c r="I27" s="213"/>
      <c r="J27" s="215"/>
      <c r="K27" s="8"/>
      <c r="L27" s="1"/>
      <c r="M27" s="1"/>
      <c r="N27" s="1"/>
      <c r="O27" s="1"/>
      <c r="P27" s="1"/>
      <c r="Q27" s="1"/>
      <c r="R27" s="1"/>
      <c r="S27" s="1"/>
      <c r="T27" s="3"/>
      <c r="U27" s="3"/>
      <c r="V27" s="3"/>
      <c r="W27" s="3"/>
      <c r="X27" s="3"/>
      <c r="Y27" s="3"/>
      <c r="Z27" s="3"/>
      <c r="AA27" s="3"/>
    </row>
    <row r="28" spans="1:27" ht="15.75" x14ac:dyDescent="0.25">
      <c r="A28" s="211"/>
      <c r="B28" s="212"/>
      <c r="C28" s="213"/>
      <c r="D28" s="214"/>
      <c r="E28" s="212"/>
      <c r="F28" s="213"/>
      <c r="G28" s="214"/>
      <c r="H28" s="212"/>
      <c r="I28" s="213"/>
      <c r="J28" s="215"/>
      <c r="K28" s="8"/>
      <c r="L28" s="1"/>
      <c r="M28" s="1"/>
      <c r="N28" s="1"/>
      <c r="O28" s="1"/>
      <c r="P28" s="1"/>
      <c r="Q28" s="1"/>
      <c r="R28" s="1"/>
      <c r="S28" s="1"/>
      <c r="T28" s="3"/>
      <c r="U28" s="3"/>
      <c r="V28" s="3"/>
      <c r="W28" s="3"/>
      <c r="X28" s="3"/>
      <c r="Y28" s="3"/>
      <c r="Z28" s="3"/>
      <c r="AA28" s="3"/>
    </row>
    <row r="29" spans="1:27" ht="15.75" x14ac:dyDescent="0.25">
      <c r="A29" s="211"/>
      <c r="B29" s="212"/>
      <c r="C29" s="213"/>
      <c r="D29" s="214"/>
      <c r="E29" s="212"/>
      <c r="F29" s="213"/>
      <c r="G29" s="214"/>
      <c r="H29" s="212"/>
      <c r="I29" s="213"/>
      <c r="J29" s="215"/>
      <c r="K29" s="8"/>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216"/>
      <c r="B31" s="216"/>
      <c r="C31" s="216"/>
      <c r="D31" s="216"/>
      <c r="E31" s="216"/>
      <c r="F31" s="216"/>
      <c r="G31" s="216"/>
      <c r="H31" s="216"/>
      <c r="I31" s="216"/>
      <c r="J31" s="216"/>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22" t="s">
        <v>49</v>
      </c>
      <c r="B33" s="21"/>
      <c r="C33" s="21"/>
      <c r="D33" s="21"/>
      <c r="E33" s="21"/>
      <c r="F33" s="21"/>
      <c r="G33" s="21"/>
      <c r="H33" s="21"/>
      <c r="I33" s="21"/>
      <c r="J33" s="21"/>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6.950000000000003" customHeight="1" x14ac:dyDescent="0.25">
      <c r="A35" s="9" t="s">
        <v>14</v>
      </c>
      <c r="B35" s="209" t="s">
        <v>24</v>
      </c>
      <c r="C35" s="209"/>
      <c r="D35" s="209"/>
      <c r="E35" s="209"/>
      <c r="F35" s="209"/>
      <c r="G35" s="208"/>
      <c r="H35" s="209" t="s">
        <v>50</v>
      </c>
      <c r="I35" s="209"/>
      <c r="J35" s="210"/>
      <c r="K35" s="1"/>
      <c r="L35" s="1"/>
      <c r="M35" s="1"/>
      <c r="N35" s="1"/>
      <c r="O35" s="1"/>
      <c r="P35" s="1"/>
      <c r="Q35" s="1"/>
      <c r="R35" s="1"/>
      <c r="S35" s="1"/>
      <c r="T35" s="3"/>
      <c r="U35" s="3"/>
      <c r="V35" s="3"/>
      <c r="W35" s="3"/>
      <c r="X35" s="3"/>
      <c r="Y35" s="3"/>
      <c r="Z35" s="3"/>
      <c r="AA35" s="3"/>
    </row>
    <row r="36" spans="1:27" ht="15.75" x14ac:dyDescent="0.25">
      <c r="A36" s="19">
        <v>1</v>
      </c>
      <c r="B36" s="217" t="s">
        <v>25</v>
      </c>
      <c r="C36" s="218"/>
      <c r="D36" s="218"/>
      <c r="E36" s="218"/>
      <c r="F36" s="218"/>
      <c r="G36" s="219"/>
      <c r="H36" s="220"/>
      <c r="I36" s="214"/>
      <c r="J36" s="215"/>
      <c r="K36" s="1"/>
      <c r="L36" s="1"/>
      <c r="M36" s="1"/>
      <c r="N36" s="1"/>
      <c r="O36" s="1"/>
      <c r="P36" s="1"/>
      <c r="Q36" s="1"/>
      <c r="R36" s="1"/>
      <c r="S36" s="1"/>
      <c r="T36" s="3"/>
      <c r="U36" s="3"/>
      <c r="V36" s="3"/>
      <c r="W36" s="3"/>
      <c r="X36" s="3"/>
      <c r="Y36" s="3"/>
      <c r="Z36" s="3"/>
      <c r="AA36" s="3"/>
    </row>
    <row r="37" spans="1:27" ht="15.75" x14ac:dyDescent="0.25">
      <c r="A37" s="19">
        <v>2</v>
      </c>
      <c r="B37" s="217" t="s">
        <v>26</v>
      </c>
      <c r="C37" s="218"/>
      <c r="D37" s="218"/>
      <c r="E37" s="218"/>
      <c r="F37" s="218"/>
      <c r="G37" s="219"/>
      <c r="H37" s="220" t="s">
        <v>43</v>
      </c>
      <c r="I37" s="214"/>
      <c r="J37" s="215"/>
      <c r="K37" s="1"/>
      <c r="L37" s="1"/>
      <c r="M37" s="1"/>
      <c r="N37" s="1"/>
      <c r="O37" s="1"/>
      <c r="P37" s="1"/>
      <c r="Q37" s="1"/>
      <c r="R37" s="1"/>
      <c r="S37" s="1"/>
      <c r="T37" s="3"/>
      <c r="U37" s="3"/>
      <c r="V37" s="3"/>
      <c r="W37" s="3"/>
      <c r="X37" s="3"/>
      <c r="Y37" s="3"/>
      <c r="Z37" s="3"/>
      <c r="AA37" s="3"/>
    </row>
    <row r="38" spans="1:27" ht="51.75" customHeight="1" x14ac:dyDescent="0.25">
      <c r="A38" s="19">
        <v>3</v>
      </c>
      <c r="B38" s="217" t="s">
        <v>27</v>
      </c>
      <c r="C38" s="218"/>
      <c r="D38" s="218"/>
      <c r="E38" s="218"/>
      <c r="F38" s="218"/>
      <c r="G38" s="219"/>
      <c r="H38" s="213"/>
      <c r="I38" s="220"/>
      <c r="J38" s="227"/>
      <c r="K38" s="1"/>
      <c r="L38" s="1"/>
      <c r="M38" s="1"/>
      <c r="N38" s="1"/>
      <c r="O38" s="1"/>
      <c r="P38" s="1"/>
      <c r="Q38" s="1"/>
      <c r="R38" s="1"/>
      <c r="S38" s="1"/>
      <c r="T38" s="3"/>
      <c r="U38" s="3"/>
      <c r="V38" s="3"/>
      <c r="W38" s="3"/>
      <c r="X38" s="3"/>
      <c r="Y38" s="3"/>
      <c r="Z38" s="3"/>
      <c r="AA38" s="3"/>
    </row>
    <row r="39" spans="1:27" ht="161.44999999999999" customHeight="1" x14ac:dyDescent="0.25">
      <c r="A39" s="19">
        <v>4</v>
      </c>
      <c r="B39" s="217" t="s">
        <v>680</v>
      </c>
      <c r="C39" s="218"/>
      <c r="D39" s="218"/>
      <c r="E39" s="218"/>
      <c r="F39" s="218"/>
      <c r="G39" s="219"/>
      <c r="H39" s="220" t="s">
        <v>43</v>
      </c>
      <c r="I39" s="214"/>
      <c r="J39" s="215"/>
      <c r="K39" s="1"/>
      <c r="L39" s="1"/>
      <c r="M39" s="1"/>
      <c r="N39" s="1"/>
      <c r="O39" s="1"/>
      <c r="P39" s="1"/>
      <c r="Q39" s="1"/>
      <c r="R39" s="1"/>
      <c r="S39" s="1"/>
      <c r="T39" s="3"/>
      <c r="U39" s="3"/>
      <c r="V39" s="3"/>
      <c r="W39" s="3"/>
      <c r="X39" s="3"/>
      <c r="Y39" s="3"/>
      <c r="Z39" s="3"/>
      <c r="AA39" s="3"/>
    </row>
    <row r="40" spans="1:27" ht="15.75" x14ac:dyDescent="0.25">
      <c r="A40" s="20">
        <v>5</v>
      </c>
      <c r="B40" s="221" t="s">
        <v>31</v>
      </c>
      <c r="C40" s="222"/>
      <c r="D40" s="222"/>
      <c r="E40" s="222"/>
      <c r="F40" s="222"/>
      <c r="G40" s="223"/>
      <c r="H40" s="220"/>
      <c r="I40" s="214"/>
      <c r="J40" s="215"/>
      <c r="K40" s="1"/>
      <c r="L40" s="1"/>
      <c r="M40" s="1"/>
      <c r="N40" s="1"/>
      <c r="O40" s="1"/>
      <c r="P40" s="1"/>
      <c r="Q40" s="1"/>
      <c r="R40" s="1"/>
      <c r="S40" s="1"/>
      <c r="T40" s="3"/>
      <c r="U40" s="3"/>
      <c r="V40" s="3"/>
      <c r="W40" s="3"/>
      <c r="X40" s="3"/>
      <c r="Y40" s="3"/>
      <c r="Z40" s="3"/>
      <c r="AA40" s="3"/>
    </row>
    <row r="41" spans="1:27" ht="15.75" x14ac:dyDescent="0.25">
      <c r="A41" s="10">
        <v>6</v>
      </c>
      <c r="B41" s="224" t="s">
        <v>525</v>
      </c>
      <c r="C41" s="225"/>
      <c r="D41" s="225"/>
      <c r="E41" s="225"/>
      <c r="F41" s="225"/>
      <c r="G41" s="226"/>
      <c r="H41" s="220" t="s">
        <v>43</v>
      </c>
      <c r="I41" s="214"/>
      <c r="J41" s="215"/>
      <c r="K41" s="1"/>
      <c r="L41" s="1"/>
      <c r="M41" s="1"/>
      <c r="N41" s="1"/>
      <c r="O41" s="1"/>
      <c r="P41" s="1"/>
      <c r="Q41" s="1"/>
      <c r="R41" s="1"/>
      <c r="S41" s="1"/>
      <c r="T41" s="3"/>
      <c r="U41" s="3"/>
      <c r="V41" s="3"/>
      <c r="W41" s="3"/>
      <c r="X41" s="3"/>
      <c r="Y41" s="3"/>
      <c r="Z41" s="3"/>
      <c r="AA41" s="3"/>
    </row>
    <row r="42" spans="1:27" ht="15.75" x14ac:dyDescent="0.25">
      <c r="A42" s="10">
        <v>7</v>
      </c>
      <c r="B42" s="224" t="s">
        <v>679</v>
      </c>
      <c r="C42" s="225"/>
      <c r="D42" s="225"/>
      <c r="E42" s="225"/>
      <c r="F42" s="225"/>
      <c r="G42" s="226"/>
      <c r="H42" s="220" t="s">
        <v>43</v>
      </c>
      <c r="I42" s="214"/>
      <c r="J42" s="215"/>
      <c r="K42" s="1"/>
      <c r="L42" s="1"/>
      <c r="M42" s="1"/>
      <c r="N42" s="1"/>
      <c r="O42" s="1"/>
      <c r="P42" s="1"/>
      <c r="Q42" s="1"/>
      <c r="R42" s="1"/>
      <c r="S42" s="1"/>
      <c r="T42" s="3"/>
      <c r="U42" s="3"/>
      <c r="V42" s="3"/>
      <c r="W42" s="3"/>
      <c r="X42" s="3"/>
      <c r="Y42" s="3"/>
      <c r="Z42" s="3"/>
      <c r="AA42" s="3"/>
    </row>
    <row r="43" spans="1:27" ht="15.75" x14ac:dyDescent="0.25">
      <c r="A43" s="10">
        <v>9</v>
      </c>
      <c r="B43" s="224" t="s">
        <v>526</v>
      </c>
      <c r="C43" s="225"/>
      <c r="D43" s="225"/>
      <c r="E43" s="225"/>
      <c r="F43" s="225"/>
      <c r="G43" s="226"/>
      <c r="H43" s="220" t="s">
        <v>43</v>
      </c>
      <c r="I43" s="214"/>
      <c r="J43" s="215"/>
      <c r="K43" s="1"/>
      <c r="L43" s="1"/>
      <c r="M43" s="1"/>
      <c r="N43" s="1"/>
      <c r="O43" s="1"/>
      <c r="P43" s="1"/>
      <c r="Q43" s="1"/>
      <c r="R43" s="1"/>
      <c r="S43" s="1"/>
      <c r="T43" s="3"/>
      <c r="U43" s="3"/>
      <c r="V43" s="3"/>
      <c r="W43" s="3"/>
      <c r="X43" s="3"/>
      <c r="Y43" s="3"/>
      <c r="Z43" s="3"/>
      <c r="AA43" s="3"/>
    </row>
    <row r="44" spans="1:27" ht="15.75" x14ac:dyDescent="0.25">
      <c r="A44" s="10"/>
      <c r="B44" s="224"/>
      <c r="C44" s="225"/>
      <c r="D44" s="225"/>
      <c r="E44" s="225"/>
      <c r="F44" s="225"/>
      <c r="G44" s="226"/>
      <c r="H44" s="220"/>
      <c r="I44" s="214"/>
      <c r="J44" s="215"/>
      <c r="K44" s="1"/>
      <c r="L44" s="1"/>
      <c r="M44" s="1"/>
      <c r="N44" s="1"/>
      <c r="O44" s="1"/>
      <c r="P44" s="1"/>
      <c r="Q44" s="1"/>
      <c r="R44" s="1"/>
      <c r="S44" s="1"/>
      <c r="T44" s="3"/>
      <c r="U44" s="3"/>
      <c r="V44" s="3"/>
      <c r="W44" s="3"/>
      <c r="X44" s="3"/>
      <c r="Y44" s="3"/>
      <c r="Z44" s="3"/>
      <c r="AA44" s="3"/>
    </row>
    <row r="45" spans="1:27" ht="15.75" x14ac:dyDescent="0.25">
      <c r="A45" s="10"/>
      <c r="B45" s="224"/>
      <c r="C45" s="225"/>
      <c r="D45" s="225"/>
      <c r="E45" s="225"/>
      <c r="F45" s="225"/>
      <c r="G45" s="226"/>
      <c r="H45" s="220"/>
      <c r="I45" s="214"/>
      <c r="J45" s="215"/>
      <c r="K45" s="1"/>
      <c r="L45" s="1"/>
      <c r="M45" s="1"/>
      <c r="N45" s="1"/>
      <c r="O45" s="1"/>
      <c r="P45" s="1"/>
      <c r="Q45" s="1"/>
      <c r="R45" s="1"/>
      <c r="S45" s="1"/>
      <c r="T45" s="3"/>
      <c r="U45" s="3"/>
      <c r="V45" s="3"/>
      <c r="W45" s="3"/>
      <c r="X45" s="3"/>
      <c r="Y45" s="3"/>
      <c r="Z45" s="3"/>
      <c r="AA45" s="3"/>
    </row>
    <row r="46" spans="1:27" ht="16.5" thickBot="1" x14ac:dyDescent="0.3">
      <c r="A46" s="11"/>
      <c r="B46" s="228"/>
      <c r="C46" s="229"/>
      <c r="D46" s="229"/>
      <c r="E46" s="229"/>
      <c r="F46" s="229"/>
      <c r="G46" s="230"/>
      <c r="H46" s="231"/>
      <c r="I46" s="232"/>
      <c r="J46" s="233"/>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234" t="s">
        <v>28</v>
      </c>
      <c r="B48" s="234"/>
      <c r="C48" s="234"/>
      <c r="D48" s="234"/>
      <c r="E48" s="234"/>
      <c r="F48" s="234"/>
      <c r="G48" s="234"/>
      <c r="H48" s="234"/>
      <c r="I48" s="234"/>
      <c r="J48" s="234"/>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235" t="s">
        <v>29</v>
      </c>
      <c r="B51" s="235"/>
      <c r="C51" s="235"/>
      <c r="D51" s="235"/>
      <c r="E51" s="236" t="s">
        <v>527</v>
      </c>
      <c r="F51" s="237"/>
      <c r="G51" s="237"/>
      <c r="H51" s="237"/>
      <c r="I51" s="237"/>
      <c r="J51" s="237"/>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238" t="s">
        <v>30</v>
      </c>
      <c r="B53" s="238"/>
      <c r="C53" s="238"/>
      <c r="D53" s="238"/>
      <c r="E53" s="236" t="s">
        <v>528</v>
      </c>
      <c r="F53" s="237"/>
      <c r="G53" s="237"/>
      <c r="H53" s="237"/>
      <c r="I53" s="237"/>
      <c r="J53" s="237"/>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H36:J46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dimension ref="A1:P30"/>
  <sheetViews>
    <sheetView topLeftCell="A13" zoomScale="99" zoomScaleNormal="99" workbookViewId="0">
      <selection activeCell="B18" sqref="B18:O18"/>
    </sheetView>
  </sheetViews>
  <sheetFormatPr defaultColWidth="9.140625" defaultRowHeight="15.75" x14ac:dyDescent="0.25"/>
  <cols>
    <col min="1" max="1" width="3.28515625" style="12" customWidth="1"/>
    <col min="2" max="16384" width="9.140625" style="12"/>
  </cols>
  <sheetData>
    <row r="1" spans="1:15" ht="18.75" x14ac:dyDescent="0.3">
      <c r="A1" s="243" t="s">
        <v>44</v>
      </c>
      <c r="B1" s="243"/>
      <c r="C1" s="243"/>
      <c r="D1" s="243"/>
      <c r="E1" s="243"/>
      <c r="F1" s="243"/>
      <c r="G1" s="243"/>
      <c r="H1" s="243"/>
      <c r="I1" s="243"/>
      <c r="J1" s="243"/>
      <c r="K1" s="243"/>
      <c r="L1" s="243"/>
      <c r="M1" s="243"/>
      <c r="N1" s="243"/>
      <c r="O1" s="243"/>
    </row>
    <row r="2" spans="1:15" ht="144.75" customHeight="1" x14ac:dyDescent="0.25">
      <c r="A2" s="23" t="s">
        <v>48</v>
      </c>
      <c r="B2" s="240" t="s">
        <v>45</v>
      </c>
      <c r="C2" s="240"/>
      <c r="D2" s="240"/>
      <c r="E2" s="240"/>
      <c r="F2" s="240"/>
      <c r="G2" s="240"/>
      <c r="H2" s="240"/>
      <c r="I2" s="240"/>
      <c r="J2" s="240"/>
      <c r="K2" s="240"/>
      <c r="L2" s="240"/>
      <c r="M2" s="240"/>
      <c r="N2" s="240"/>
      <c r="O2" s="240"/>
    </row>
    <row r="3" spans="1:15" ht="51.75" customHeight="1" x14ac:dyDescent="0.25">
      <c r="A3" s="23" t="s">
        <v>52</v>
      </c>
      <c r="B3" s="240" t="s">
        <v>371</v>
      </c>
      <c r="C3" s="240"/>
      <c r="D3" s="240"/>
      <c r="E3" s="240"/>
      <c r="F3" s="240"/>
      <c r="G3" s="240"/>
      <c r="H3" s="240"/>
      <c r="I3" s="240"/>
      <c r="J3" s="240"/>
      <c r="K3" s="240"/>
      <c r="L3" s="240"/>
      <c r="M3" s="240"/>
      <c r="N3" s="240"/>
      <c r="O3" s="240"/>
    </row>
    <row r="4" spans="1:15" ht="50.25" customHeight="1" x14ac:dyDescent="0.25">
      <c r="A4" s="23" t="s">
        <v>53</v>
      </c>
      <c r="B4" s="240" t="s">
        <v>46</v>
      </c>
      <c r="C4" s="240"/>
      <c r="D4" s="240"/>
      <c r="E4" s="240"/>
      <c r="F4" s="240"/>
      <c r="G4" s="240"/>
      <c r="H4" s="240"/>
      <c r="I4" s="240"/>
      <c r="J4" s="240"/>
      <c r="K4" s="240"/>
      <c r="L4" s="240"/>
      <c r="M4" s="240"/>
      <c r="N4" s="240"/>
      <c r="O4" s="240"/>
    </row>
    <row r="5" spans="1:15" ht="149.25" customHeight="1" x14ac:dyDescent="0.25">
      <c r="A5" s="23" t="s">
        <v>54</v>
      </c>
      <c r="B5" s="240" t="s">
        <v>436</v>
      </c>
      <c r="C5" s="240"/>
      <c r="D5" s="240"/>
      <c r="E5" s="240"/>
      <c r="F5" s="240"/>
      <c r="G5" s="240"/>
      <c r="H5" s="240"/>
      <c r="I5" s="240"/>
      <c r="J5" s="240"/>
      <c r="K5" s="240"/>
      <c r="L5" s="240"/>
      <c r="M5" s="240"/>
      <c r="N5" s="240"/>
      <c r="O5" s="240"/>
    </row>
    <row r="6" spans="1:15" ht="84" customHeight="1" x14ac:dyDescent="0.25">
      <c r="A6" s="23" t="s">
        <v>55</v>
      </c>
      <c r="B6" s="240" t="s">
        <v>179</v>
      </c>
      <c r="C6" s="240"/>
      <c r="D6" s="240"/>
      <c r="E6" s="240"/>
      <c r="F6" s="240"/>
      <c r="G6" s="240"/>
      <c r="H6" s="240"/>
      <c r="I6" s="240"/>
      <c r="J6" s="240"/>
      <c r="K6" s="240"/>
      <c r="L6" s="240"/>
      <c r="M6" s="240"/>
      <c r="N6" s="240"/>
      <c r="O6" s="240"/>
    </row>
    <row r="7" spans="1:15" x14ac:dyDescent="0.25">
      <c r="A7" s="23" t="s">
        <v>56</v>
      </c>
      <c r="B7" s="240" t="s">
        <v>58</v>
      </c>
      <c r="C7" s="240"/>
      <c r="D7" s="240"/>
      <c r="E7" s="240"/>
      <c r="F7" s="240"/>
      <c r="G7" s="240"/>
      <c r="H7" s="240"/>
      <c r="I7" s="240"/>
      <c r="J7" s="240"/>
      <c r="K7" s="240"/>
      <c r="L7" s="240"/>
      <c r="M7" s="240"/>
      <c r="N7" s="240"/>
      <c r="O7" s="240"/>
    </row>
    <row r="8" spans="1:15" x14ac:dyDescent="0.25">
      <c r="A8" s="23"/>
      <c r="B8" s="244" t="s">
        <v>86</v>
      </c>
      <c r="C8" s="244"/>
      <c r="D8" s="244"/>
      <c r="E8" s="244"/>
      <c r="F8" s="244"/>
      <c r="G8" s="244"/>
      <c r="H8" s="244"/>
      <c r="I8" s="244"/>
      <c r="J8" s="244"/>
      <c r="K8" s="244"/>
      <c r="L8" s="244"/>
      <c r="M8" s="244"/>
      <c r="N8" s="244"/>
      <c r="O8" s="244"/>
    </row>
    <row r="9" spans="1:15" x14ac:dyDescent="0.25">
      <c r="A9" s="23"/>
      <c r="B9" s="240" t="s">
        <v>135</v>
      </c>
      <c r="C9" s="240"/>
      <c r="D9" s="240"/>
      <c r="E9" s="240"/>
      <c r="F9" s="240"/>
      <c r="G9" s="240"/>
      <c r="H9" s="240"/>
      <c r="I9" s="240"/>
      <c r="J9" s="240"/>
      <c r="K9" s="240"/>
      <c r="L9" s="240"/>
      <c r="M9" s="240"/>
      <c r="N9" s="240"/>
      <c r="O9" s="240"/>
    </row>
    <row r="10" spans="1:15" x14ac:dyDescent="0.25">
      <c r="A10" s="23"/>
      <c r="B10" s="240"/>
      <c r="C10" s="240"/>
      <c r="D10" s="240"/>
      <c r="E10" s="240"/>
      <c r="F10" s="240"/>
      <c r="G10" s="240"/>
      <c r="H10" s="240"/>
      <c r="I10" s="240"/>
      <c r="J10" s="240"/>
      <c r="K10" s="240"/>
      <c r="L10" s="240"/>
      <c r="M10" s="240"/>
      <c r="N10" s="240"/>
      <c r="O10" s="240"/>
    </row>
    <row r="11" spans="1:15" x14ac:dyDescent="0.25">
      <c r="A11" s="23"/>
      <c r="B11" s="240"/>
      <c r="C11" s="240"/>
      <c r="D11" s="240"/>
      <c r="E11" s="240"/>
      <c r="F11" s="240"/>
      <c r="G11" s="240"/>
      <c r="H11" s="240"/>
      <c r="I11" s="240"/>
      <c r="J11" s="240"/>
      <c r="K11" s="240"/>
      <c r="L11" s="240"/>
      <c r="M11" s="240"/>
      <c r="N11" s="240"/>
      <c r="O11" s="240"/>
    </row>
    <row r="12" spans="1:15" x14ac:dyDescent="0.25">
      <c r="A12" s="23"/>
      <c r="B12" s="240"/>
      <c r="C12" s="240"/>
      <c r="D12" s="240"/>
      <c r="E12" s="240"/>
      <c r="F12" s="240"/>
      <c r="G12" s="240"/>
      <c r="H12" s="240"/>
      <c r="I12" s="240"/>
      <c r="J12" s="240"/>
      <c r="K12" s="240"/>
      <c r="L12" s="240"/>
      <c r="M12" s="240"/>
      <c r="N12" s="240"/>
      <c r="O12" s="240"/>
    </row>
    <row r="13" spans="1:15" x14ac:dyDescent="0.25">
      <c r="A13" s="23"/>
      <c r="B13" s="240"/>
      <c r="C13" s="240"/>
      <c r="D13" s="240"/>
      <c r="E13" s="240"/>
      <c r="F13" s="240"/>
      <c r="G13" s="240"/>
      <c r="H13" s="240"/>
      <c r="I13" s="240"/>
      <c r="J13" s="240"/>
      <c r="K13" s="240"/>
      <c r="L13" s="240"/>
      <c r="M13" s="240"/>
      <c r="N13" s="240"/>
      <c r="O13" s="240"/>
    </row>
    <row r="14" spans="1:15" x14ac:dyDescent="0.25">
      <c r="A14" s="23"/>
      <c r="B14" s="240"/>
      <c r="C14" s="240"/>
      <c r="D14" s="240"/>
      <c r="E14" s="240"/>
      <c r="F14" s="240"/>
      <c r="G14" s="240"/>
      <c r="H14" s="240"/>
      <c r="I14" s="240"/>
      <c r="J14" s="240"/>
      <c r="K14" s="240"/>
      <c r="L14" s="240"/>
      <c r="M14" s="240"/>
      <c r="N14" s="240"/>
      <c r="O14" s="240"/>
    </row>
    <row r="15" spans="1:15" x14ac:dyDescent="0.25">
      <c r="A15" s="23" t="s">
        <v>57</v>
      </c>
      <c r="B15" s="240" t="s">
        <v>59</v>
      </c>
      <c r="C15" s="240"/>
      <c r="D15" s="240"/>
      <c r="E15" s="240"/>
      <c r="F15" s="240"/>
      <c r="G15" s="240"/>
      <c r="H15" s="240"/>
      <c r="I15" s="240"/>
      <c r="J15" s="240"/>
      <c r="K15" s="240"/>
      <c r="L15" s="240"/>
      <c r="M15" s="240"/>
      <c r="N15" s="240"/>
      <c r="O15" s="240"/>
    </row>
    <row r="16" spans="1:15" x14ac:dyDescent="0.25">
      <c r="A16" s="23"/>
      <c r="B16" s="240" t="s">
        <v>60</v>
      </c>
      <c r="C16" s="240"/>
      <c r="D16" s="240"/>
      <c r="E16" s="240"/>
      <c r="F16" s="240"/>
      <c r="G16" s="240"/>
      <c r="H16" s="240"/>
      <c r="I16" s="240"/>
      <c r="J16" s="240"/>
      <c r="K16" s="240"/>
      <c r="L16" s="240"/>
      <c r="M16" s="240"/>
      <c r="N16" s="240"/>
      <c r="O16" s="240"/>
    </row>
    <row r="17" spans="1:16" x14ac:dyDescent="0.25">
      <c r="A17" s="23"/>
      <c r="B17" s="240" t="s">
        <v>61</v>
      </c>
      <c r="C17" s="240"/>
      <c r="D17" s="240"/>
      <c r="E17" s="240"/>
      <c r="F17" s="240"/>
      <c r="G17" s="240"/>
      <c r="H17" s="240"/>
      <c r="I17" s="240"/>
      <c r="J17" s="240"/>
      <c r="K17" s="240"/>
      <c r="L17" s="240"/>
      <c r="M17" s="240"/>
      <c r="N17" s="240"/>
      <c r="O17" s="240"/>
    </row>
    <row r="18" spans="1:16" ht="52.5" customHeight="1" x14ac:dyDescent="0.25">
      <c r="A18" s="23"/>
      <c r="B18" s="240" t="s">
        <v>85</v>
      </c>
      <c r="C18" s="240"/>
      <c r="D18" s="240"/>
      <c r="E18" s="240"/>
      <c r="F18" s="240"/>
      <c r="G18" s="240"/>
      <c r="H18" s="240"/>
      <c r="I18" s="240"/>
      <c r="J18" s="240"/>
      <c r="K18" s="240"/>
      <c r="L18" s="240"/>
      <c r="M18" s="240"/>
      <c r="N18" s="240"/>
      <c r="O18" s="240"/>
    </row>
    <row r="19" spans="1:16" ht="32.25" customHeight="1" x14ac:dyDescent="0.25">
      <c r="A19" s="23"/>
      <c r="B19" s="240" t="s">
        <v>438</v>
      </c>
      <c r="C19" s="240"/>
      <c r="D19" s="240"/>
      <c r="E19" s="240"/>
      <c r="F19" s="240"/>
      <c r="G19" s="240"/>
      <c r="H19" s="240"/>
      <c r="I19" s="240"/>
      <c r="J19" s="240"/>
      <c r="K19" s="240"/>
      <c r="L19" s="240"/>
      <c r="M19" s="240"/>
      <c r="N19" s="240"/>
      <c r="O19" s="240"/>
    </row>
    <row r="20" spans="1:16" x14ac:dyDescent="0.25">
      <c r="A20" s="23" t="s">
        <v>370</v>
      </c>
      <c r="B20" s="242" t="s">
        <v>89</v>
      </c>
      <c r="C20" s="242"/>
      <c r="D20" s="242"/>
      <c r="E20" s="242"/>
      <c r="F20" s="242"/>
      <c r="G20" s="242"/>
      <c r="H20" s="242"/>
      <c r="I20" s="242"/>
      <c r="J20" s="242"/>
      <c r="K20" s="242"/>
      <c r="L20" s="242"/>
      <c r="M20" s="242"/>
      <c r="N20" s="242"/>
      <c r="O20" s="242"/>
    </row>
    <row r="21" spans="1:16" x14ac:dyDescent="0.25">
      <c r="A21" s="23"/>
      <c r="B21" s="239" t="s">
        <v>166</v>
      </c>
      <c r="C21" s="239"/>
      <c r="D21" s="239"/>
      <c r="E21" s="239"/>
      <c r="F21" s="239"/>
      <c r="G21" s="239"/>
      <c r="H21" s="239"/>
      <c r="I21" s="239"/>
      <c r="J21" s="239"/>
      <c r="K21" s="239"/>
      <c r="L21" s="239"/>
      <c r="M21" s="239"/>
      <c r="N21" s="239"/>
      <c r="O21" s="239"/>
    </row>
    <row r="22" spans="1:16" x14ac:dyDescent="0.25">
      <c r="A22" s="23"/>
      <c r="B22" s="239" t="s">
        <v>407</v>
      </c>
      <c r="C22" s="239"/>
      <c r="D22" s="239"/>
      <c r="E22" s="239"/>
      <c r="F22" s="239"/>
      <c r="G22" s="239"/>
      <c r="H22" s="239"/>
      <c r="I22" s="239"/>
      <c r="J22" s="239"/>
      <c r="K22" s="239"/>
      <c r="L22" s="239"/>
      <c r="M22" s="239"/>
      <c r="N22" s="239"/>
      <c r="O22" s="239"/>
      <c r="P22" s="122"/>
    </row>
    <row r="23" spans="1:16" ht="15.95" customHeight="1" x14ac:dyDescent="0.25">
      <c r="A23" s="23"/>
      <c r="B23" s="239" t="s">
        <v>437</v>
      </c>
      <c r="C23" s="239"/>
      <c r="D23" s="239"/>
      <c r="E23" s="239"/>
      <c r="F23" s="239"/>
      <c r="G23" s="239"/>
      <c r="H23" s="239"/>
      <c r="I23" s="239"/>
      <c r="J23" s="239"/>
      <c r="K23" s="239"/>
      <c r="L23" s="239"/>
      <c r="M23" s="239"/>
      <c r="N23" s="239"/>
      <c r="O23" s="239"/>
      <c r="P23" s="122"/>
    </row>
    <row r="24" spans="1:16" x14ac:dyDescent="0.25">
      <c r="A24" s="23"/>
      <c r="B24" s="239"/>
      <c r="C24" s="239"/>
      <c r="D24" s="239"/>
      <c r="E24" s="239"/>
      <c r="F24" s="239"/>
      <c r="G24" s="239"/>
      <c r="H24" s="239"/>
      <c r="I24" s="239"/>
      <c r="J24" s="239"/>
      <c r="K24" s="239"/>
      <c r="L24" s="239"/>
      <c r="M24" s="239"/>
      <c r="N24" s="239"/>
      <c r="O24" s="239"/>
      <c r="P24" s="122"/>
    </row>
    <row r="25" spans="1:16" x14ac:dyDescent="0.25">
      <c r="A25" s="23"/>
      <c r="B25" s="241" t="s">
        <v>167</v>
      </c>
      <c r="C25" s="241"/>
      <c r="D25" s="241"/>
      <c r="E25" s="241"/>
      <c r="F25" s="241"/>
      <c r="G25" s="241"/>
      <c r="H25" s="241"/>
      <c r="I25" s="241"/>
      <c r="J25" s="241"/>
      <c r="K25" s="241"/>
      <c r="L25" s="241"/>
      <c r="M25" s="241"/>
      <c r="N25" s="241"/>
      <c r="O25" s="241"/>
    </row>
    <row r="26" spans="1:16" x14ac:dyDescent="0.25">
      <c r="A26" s="18" t="s">
        <v>463</v>
      </c>
      <c r="B26" s="239" t="s">
        <v>462</v>
      </c>
      <c r="C26" s="239"/>
      <c r="D26" s="239"/>
      <c r="E26" s="239"/>
      <c r="F26" s="239"/>
      <c r="G26" s="239"/>
      <c r="H26" s="239"/>
      <c r="I26" s="239"/>
      <c r="J26" s="239"/>
      <c r="K26" s="239"/>
      <c r="L26" s="239"/>
      <c r="M26" s="239"/>
      <c r="N26" s="239"/>
      <c r="O26" s="239"/>
    </row>
    <row r="27" spans="1:16" x14ac:dyDescent="0.25">
      <c r="B27" s="239" t="s">
        <v>464</v>
      </c>
      <c r="C27" s="239"/>
      <c r="D27" s="239"/>
      <c r="E27" s="239"/>
      <c r="F27" s="239"/>
      <c r="G27" s="239"/>
      <c r="H27" s="239"/>
      <c r="I27" s="239"/>
      <c r="J27" s="239"/>
      <c r="K27" s="239"/>
      <c r="L27" s="239"/>
      <c r="M27" s="239"/>
      <c r="N27" s="239"/>
      <c r="O27" s="239"/>
    </row>
    <row r="28" spans="1:16" ht="15.95" customHeight="1" x14ac:dyDescent="0.25">
      <c r="B28" s="239" t="s">
        <v>477</v>
      </c>
      <c r="C28" s="239"/>
      <c r="D28" s="239"/>
      <c r="E28" s="239"/>
      <c r="F28" s="239"/>
      <c r="G28" s="239"/>
      <c r="H28" s="239"/>
      <c r="I28" s="239"/>
      <c r="J28" s="239"/>
      <c r="K28" s="239"/>
      <c r="L28" s="239"/>
      <c r="M28" s="239"/>
      <c r="N28" s="239"/>
      <c r="O28" s="239"/>
    </row>
    <row r="29" spans="1:16" ht="15.95" customHeight="1" x14ac:dyDescent="0.25">
      <c r="B29" s="239"/>
      <c r="C29" s="239"/>
      <c r="D29" s="239"/>
      <c r="E29" s="239"/>
      <c r="F29" s="239"/>
      <c r="G29" s="239"/>
      <c r="H29" s="239"/>
      <c r="I29" s="239"/>
      <c r="J29" s="239"/>
      <c r="K29" s="239"/>
      <c r="L29" s="239"/>
      <c r="M29" s="239"/>
      <c r="N29" s="239"/>
      <c r="O29" s="239"/>
    </row>
    <row r="30" spans="1:16" ht="15.95" customHeight="1" x14ac:dyDescent="0.25">
      <c r="B30" s="239"/>
      <c r="C30" s="239"/>
      <c r="D30" s="239"/>
      <c r="E30" s="239"/>
      <c r="F30" s="239"/>
      <c r="G30" s="239"/>
      <c r="H30" s="239"/>
      <c r="I30" s="239"/>
      <c r="J30" s="239"/>
      <c r="K30" s="239"/>
      <c r="L30" s="239"/>
      <c r="M30" s="239"/>
      <c r="N30" s="239"/>
      <c r="O30" s="239"/>
    </row>
  </sheetData>
  <mergeCells count="22">
    <mergeCell ref="B6:O6"/>
    <mergeCell ref="B7:O7"/>
    <mergeCell ref="B8:O8"/>
    <mergeCell ref="B15:O15"/>
    <mergeCell ref="B16:O16"/>
    <mergeCell ref="A1:O1"/>
    <mergeCell ref="B2:O2"/>
    <mergeCell ref="B3:O3"/>
    <mergeCell ref="B4:O4"/>
    <mergeCell ref="B5:O5"/>
    <mergeCell ref="B28:O30"/>
    <mergeCell ref="B17:O17"/>
    <mergeCell ref="B18:O18"/>
    <mergeCell ref="B19:O19"/>
    <mergeCell ref="B9:O14"/>
    <mergeCell ref="B26:O26"/>
    <mergeCell ref="B27:O27"/>
    <mergeCell ref="B25:O25"/>
    <mergeCell ref="B20:O20"/>
    <mergeCell ref="B21:O21"/>
    <mergeCell ref="B22:O22"/>
    <mergeCell ref="B23:O2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98D84-DCDE-4035-8272-D6070D0DBD33}">
  <dimension ref="A1:E166"/>
  <sheetViews>
    <sheetView topLeftCell="A34" zoomScale="107" zoomScaleNormal="107" workbookViewId="0">
      <selection activeCell="D149" sqref="D149"/>
    </sheetView>
  </sheetViews>
  <sheetFormatPr defaultColWidth="9.140625" defaultRowHeight="15.75" x14ac:dyDescent="0.25"/>
  <cols>
    <col min="1" max="1" width="10" style="26" customWidth="1"/>
    <col min="2" max="2" width="49.7109375" style="26" customWidth="1"/>
    <col min="3" max="3" width="50.7109375" style="26" customWidth="1"/>
    <col min="4" max="4" width="52.28515625" style="26" customWidth="1"/>
    <col min="5" max="5" width="30.85546875" style="26" customWidth="1"/>
    <col min="6" max="16384" width="9.140625" style="26"/>
  </cols>
  <sheetData>
    <row r="1" spans="1:4" x14ac:dyDescent="0.25">
      <c r="B1" s="90"/>
    </row>
    <row r="2" spans="1:4" x14ac:dyDescent="0.25">
      <c r="A2" s="251" t="s">
        <v>182</v>
      </c>
      <c r="B2" s="251"/>
      <c r="C2" s="251"/>
      <c r="D2" s="251"/>
    </row>
    <row r="3" spans="1:4" x14ac:dyDescent="0.25">
      <c r="A3" s="32"/>
      <c r="B3" s="25"/>
      <c r="C3" s="25"/>
    </row>
    <row r="4" spans="1:4" x14ac:dyDescent="0.25">
      <c r="A4" s="24" t="s">
        <v>13</v>
      </c>
      <c r="B4" s="25"/>
      <c r="C4" s="25"/>
    </row>
    <row r="5" spans="1:4" s="91" customFormat="1" ht="78.75" x14ac:dyDescent="0.25">
      <c r="A5" s="27" t="s">
        <v>37</v>
      </c>
      <c r="B5" s="27" t="s">
        <v>38</v>
      </c>
      <c r="C5" s="27" t="s">
        <v>39</v>
      </c>
      <c r="D5" s="28" t="s">
        <v>41</v>
      </c>
    </row>
    <row r="6" spans="1:4" s="91" customFormat="1" ht="31.5" x14ac:dyDescent="0.25">
      <c r="A6" s="99" t="s">
        <v>48</v>
      </c>
      <c r="B6" s="100" t="s">
        <v>40</v>
      </c>
      <c r="C6" s="101" t="s">
        <v>47</v>
      </c>
      <c r="D6" s="140" t="s">
        <v>531</v>
      </c>
    </row>
    <row r="7" spans="1:4" s="91" customFormat="1" x14ac:dyDescent="0.25">
      <c r="A7" s="102" t="s">
        <v>52</v>
      </c>
      <c r="B7" s="103" t="s">
        <v>183</v>
      </c>
      <c r="C7" s="101"/>
      <c r="D7" s="140"/>
    </row>
    <row r="8" spans="1:4" s="91" customFormat="1" ht="63" x14ac:dyDescent="0.25">
      <c r="A8" s="104" t="s">
        <v>88</v>
      </c>
      <c r="B8" s="105" t="s">
        <v>90</v>
      </c>
      <c r="C8" s="101" t="s">
        <v>184</v>
      </c>
      <c r="D8" s="140" t="s">
        <v>606</v>
      </c>
    </row>
    <row r="9" spans="1:4" s="91" customFormat="1" ht="47.25" x14ac:dyDescent="0.25">
      <c r="A9" s="248" t="s">
        <v>165</v>
      </c>
      <c r="B9" s="252" t="s">
        <v>91</v>
      </c>
      <c r="C9" s="101" t="s">
        <v>185</v>
      </c>
      <c r="D9" s="144" t="s">
        <v>647</v>
      </c>
    </row>
    <row r="10" spans="1:4" s="91" customFormat="1" ht="47.25" x14ac:dyDescent="0.25">
      <c r="A10" s="249"/>
      <c r="B10" s="253"/>
      <c r="C10" s="101" t="s">
        <v>186</v>
      </c>
      <c r="D10" s="144" t="s">
        <v>648</v>
      </c>
    </row>
    <row r="11" spans="1:4" s="91" customFormat="1" ht="31.5" x14ac:dyDescent="0.25">
      <c r="A11" s="249"/>
      <c r="B11" s="253"/>
      <c r="C11" s="101" t="s">
        <v>187</v>
      </c>
      <c r="D11" s="144" t="s">
        <v>529</v>
      </c>
    </row>
    <row r="12" spans="1:4" s="91" customFormat="1" ht="31.5" x14ac:dyDescent="0.25">
      <c r="A12" s="249"/>
      <c r="B12" s="253"/>
      <c r="C12" s="101" t="s">
        <v>188</v>
      </c>
      <c r="D12" s="144" t="s">
        <v>532</v>
      </c>
    </row>
    <row r="13" spans="1:4" s="91" customFormat="1" ht="31.5" x14ac:dyDescent="0.25">
      <c r="A13" s="250"/>
      <c r="B13" s="254"/>
      <c r="C13" s="101" t="s">
        <v>189</v>
      </c>
      <c r="D13" s="144" t="s">
        <v>533</v>
      </c>
    </row>
    <row r="14" spans="1:4" s="91" customFormat="1" x14ac:dyDescent="0.25">
      <c r="A14" s="106" t="s">
        <v>190</v>
      </c>
      <c r="B14" s="107" t="s">
        <v>191</v>
      </c>
      <c r="C14" s="101"/>
      <c r="D14" s="141"/>
    </row>
    <row r="15" spans="1:4" s="91" customFormat="1" ht="31.5" x14ac:dyDescent="0.25">
      <c r="A15" s="99" t="s">
        <v>94</v>
      </c>
      <c r="B15" s="101" t="s">
        <v>192</v>
      </c>
      <c r="C15" s="101" t="s">
        <v>450</v>
      </c>
      <c r="D15" s="127" t="s">
        <v>534</v>
      </c>
    </row>
    <row r="16" spans="1:4" s="91" customFormat="1" ht="31.5" x14ac:dyDescent="0.25">
      <c r="A16" s="99" t="s">
        <v>95</v>
      </c>
      <c r="B16" s="101" t="s">
        <v>193</v>
      </c>
      <c r="C16" s="101" t="s">
        <v>356</v>
      </c>
      <c r="D16" s="127" t="s">
        <v>535</v>
      </c>
    </row>
    <row r="17" spans="1:5" s="91" customFormat="1" ht="31.5" x14ac:dyDescent="0.25">
      <c r="A17" s="99" t="s">
        <v>96</v>
      </c>
      <c r="B17" s="101" t="s">
        <v>194</v>
      </c>
      <c r="C17" s="101" t="s">
        <v>395</v>
      </c>
      <c r="D17" s="127" t="s">
        <v>536</v>
      </c>
    </row>
    <row r="18" spans="1:5" s="91" customFormat="1" ht="31.5" x14ac:dyDescent="0.25">
      <c r="A18" s="99" t="s">
        <v>97</v>
      </c>
      <c r="B18" s="101" t="s">
        <v>195</v>
      </c>
      <c r="C18" s="101" t="s">
        <v>196</v>
      </c>
      <c r="D18" s="127" t="s">
        <v>537</v>
      </c>
    </row>
    <row r="19" spans="1:5" s="91" customFormat="1" ht="31.5" x14ac:dyDescent="0.25">
      <c r="A19" s="99" t="s">
        <v>98</v>
      </c>
      <c r="B19" s="101" t="s">
        <v>197</v>
      </c>
      <c r="C19" s="101" t="s">
        <v>474</v>
      </c>
      <c r="D19" s="127" t="s">
        <v>538</v>
      </c>
    </row>
    <row r="20" spans="1:5" s="91" customFormat="1" ht="63" x14ac:dyDescent="0.25">
      <c r="A20" s="99" t="s">
        <v>99</v>
      </c>
      <c r="B20" s="101" t="s">
        <v>198</v>
      </c>
      <c r="C20" s="101" t="s">
        <v>199</v>
      </c>
      <c r="D20" s="144" t="s">
        <v>607</v>
      </c>
    </row>
    <row r="21" spans="1:5" s="91" customFormat="1" ht="63" x14ac:dyDescent="0.25">
      <c r="A21" s="99" t="s">
        <v>100</v>
      </c>
      <c r="B21" s="101" t="s">
        <v>200</v>
      </c>
      <c r="C21" s="101" t="s">
        <v>51</v>
      </c>
      <c r="D21" s="127" t="s">
        <v>561</v>
      </c>
      <c r="E21" s="128"/>
    </row>
    <row r="22" spans="1:5" s="91" customFormat="1" x14ac:dyDescent="0.25">
      <c r="A22" s="106" t="s">
        <v>201</v>
      </c>
      <c r="B22" s="107" t="s">
        <v>202</v>
      </c>
      <c r="C22" s="101"/>
      <c r="D22" s="127"/>
    </row>
    <row r="23" spans="1:5" s="91" customFormat="1" ht="31.5" x14ac:dyDescent="0.25">
      <c r="A23" s="99" t="s">
        <v>334</v>
      </c>
      <c r="B23" s="101" t="s">
        <v>203</v>
      </c>
      <c r="C23" s="101" t="s">
        <v>517</v>
      </c>
      <c r="D23" s="144" t="s">
        <v>578</v>
      </c>
    </row>
    <row r="24" spans="1:5" s="91" customFormat="1" ht="31.5" x14ac:dyDescent="0.25">
      <c r="A24" s="99" t="s">
        <v>333</v>
      </c>
      <c r="B24" s="101" t="s">
        <v>204</v>
      </c>
      <c r="C24" s="101" t="s">
        <v>396</v>
      </c>
      <c r="D24" s="127" t="s">
        <v>539</v>
      </c>
    </row>
    <row r="25" spans="1:5" s="91" customFormat="1" ht="31.5" x14ac:dyDescent="0.25">
      <c r="A25" s="99" t="s">
        <v>332</v>
      </c>
      <c r="B25" s="101" t="s">
        <v>510</v>
      </c>
      <c r="C25" s="101" t="s">
        <v>513</v>
      </c>
      <c r="D25" s="127" t="s">
        <v>540</v>
      </c>
      <c r="E25" s="139"/>
    </row>
    <row r="26" spans="1:5" s="91" customFormat="1" ht="31.5" x14ac:dyDescent="0.25">
      <c r="A26" s="99" t="s">
        <v>331</v>
      </c>
      <c r="B26" s="101" t="s">
        <v>205</v>
      </c>
      <c r="C26" s="101" t="s">
        <v>397</v>
      </c>
      <c r="D26" s="127" t="s">
        <v>541</v>
      </c>
      <c r="E26" s="137"/>
    </row>
    <row r="27" spans="1:5" s="91" customFormat="1" ht="31.5" x14ac:dyDescent="0.25">
      <c r="A27" s="99" t="s">
        <v>330</v>
      </c>
      <c r="B27" s="101" t="s">
        <v>206</v>
      </c>
      <c r="C27" s="101" t="s">
        <v>469</v>
      </c>
      <c r="D27" s="127" t="s">
        <v>542</v>
      </c>
    </row>
    <row r="28" spans="1:5" s="91" customFormat="1" ht="31.5" x14ac:dyDescent="0.25">
      <c r="A28" s="99" t="s">
        <v>329</v>
      </c>
      <c r="B28" s="101" t="s">
        <v>207</v>
      </c>
      <c r="C28" s="101" t="s">
        <v>494</v>
      </c>
      <c r="D28" s="127" t="s">
        <v>543</v>
      </c>
    </row>
    <row r="29" spans="1:5" s="91" customFormat="1" ht="31.5" x14ac:dyDescent="0.25">
      <c r="A29" s="99" t="s">
        <v>328</v>
      </c>
      <c r="B29" s="101" t="s">
        <v>208</v>
      </c>
      <c r="C29" s="101" t="s">
        <v>210</v>
      </c>
      <c r="D29" s="127" t="s">
        <v>544</v>
      </c>
    </row>
    <row r="30" spans="1:5" s="91" customFormat="1" ht="31.5" x14ac:dyDescent="0.25">
      <c r="A30" s="99" t="s">
        <v>327</v>
      </c>
      <c r="B30" s="101" t="s">
        <v>209</v>
      </c>
      <c r="C30" s="101" t="s">
        <v>398</v>
      </c>
      <c r="D30" s="127" t="s">
        <v>545</v>
      </c>
    </row>
    <row r="31" spans="1:5" s="91" customFormat="1" x14ac:dyDescent="0.25">
      <c r="A31" s="106" t="s">
        <v>214</v>
      </c>
      <c r="B31" s="108" t="s">
        <v>215</v>
      </c>
      <c r="C31" s="101"/>
      <c r="D31" s="127"/>
    </row>
    <row r="32" spans="1:5" s="91" customFormat="1" ht="47.25" x14ac:dyDescent="0.25">
      <c r="A32" s="99" t="s">
        <v>169</v>
      </c>
      <c r="B32" s="101" t="s">
        <v>216</v>
      </c>
      <c r="C32" s="101" t="s">
        <v>217</v>
      </c>
      <c r="D32" s="127" t="s">
        <v>650</v>
      </c>
    </row>
    <row r="33" spans="1:4" s="91" customFormat="1" ht="31.5" x14ac:dyDescent="0.25">
      <c r="A33" s="99" t="s">
        <v>170</v>
      </c>
      <c r="B33" s="101" t="s">
        <v>218</v>
      </c>
      <c r="C33" s="101" t="s">
        <v>219</v>
      </c>
      <c r="D33" s="127" t="s">
        <v>546</v>
      </c>
    </row>
    <row r="34" spans="1:4" s="91" customFormat="1" ht="63" x14ac:dyDescent="0.25">
      <c r="A34" s="99" t="s">
        <v>171</v>
      </c>
      <c r="B34" s="101" t="s">
        <v>220</v>
      </c>
      <c r="C34" s="101" t="s">
        <v>51</v>
      </c>
      <c r="D34" s="127" t="s">
        <v>649</v>
      </c>
    </row>
    <row r="35" spans="1:4" s="91" customFormat="1" x14ac:dyDescent="0.25">
      <c r="A35" s="106" t="s">
        <v>213</v>
      </c>
      <c r="B35" s="107" t="s">
        <v>221</v>
      </c>
      <c r="C35" s="101"/>
      <c r="D35" s="127"/>
    </row>
    <row r="36" spans="1:4" s="91" customFormat="1" ht="31.5" x14ac:dyDescent="0.25">
      <c r="A36" s="99" t="s">
        <v>326</v>
      </c>
      <c r="B36" s="109" t="s">
        <v>222</v>
      </c>
      <c r="C36" s="101" t="s">
        <v>223</v>
      </c>
      <c r="D36" s="127" t="s">
        <v>547</v>
      </c>
    </row>
    <row r="37" spans="1:4" s="91" customFormat="1" ht="31.5" x14ac:dyDescent="0.25">
      <c r="A37" s="99" t="s">
        <v>325</v>
      </c>
      <c r="B37" s="109" t="s">
        <v>224</v>
      </c>
      <c r="C37" s="101" t="s">
        <v>399</v>
      </c>
      <c r="D37" s="127" t="s">
        <v>548</v>
      </c>
    </row>
    <row r="38" spans="1:4" s="91" customFormat="1" ht="47.25" x14ac:dyDescent="0.25">
      <c r="A38" s="99" t="s">
        <v>324</v>
      </c>
      <c r="B38" s="109" t="s">
        <v>225</v>
      </c>
      <c r="C38" s="101" t="s">
        <v>51</v>
      </c>
      <c r="D38" s="127" t="s">
        <v>549</v>
      </c>
    </row>
    <row r="39" spans="1:4" s="91" customFormat="1" ht="31.5" x14ac:dyDescent="0.25">
      <c r="A39" s="99" t="s">
        <v>323</v>
      </c>
      <c r="B39" s="109" t="s">
        <v>226</v>
      </c>
      <c r="C39" s="101" t="s">
        <v>51</v>
      </c>
      <c r="D39" s="127" t="s">
        <v>662</v>
      </c>
    </row>
    <row r="40" spans="1:4" s="91" customFormat="1" x14ac:dyDescent="0.25">
      <c r="A40" s="106" t="s">
        <v>227</v>
      </c>
      <c r="B40" s="107" t="s">
        <v>228</v>
      </c>
      <c r="C40" s="101"/>
      <c r="D40" s="127"/>
    </row>
    <row r="41" spans="1:4" s="91" customFormat="1" ht="31.5" x14ac:dyDescent="0.25">
      <c r="A41" s="99" t="s">
        <v>229</v>
      </c>
      <c r="B41" s="109" t="s">
        <v>230</v>
      </c>
      <c r="C41" s="101" t="s">
        <v>51</v>
      </c>
      <c r="D41" s="127" t="s">
        <v>550</v>
      </c>
    </row>
    <row r="42" spans="1:4" s="91" customFormat="1" ht="31.5" x14ac:dyDescent="0.25">
      <c r="A42" s="99" t="s">
        <v>231</v>
      </c>
      <c r="B42" s="109" t="s">
        <v>232</v>
      </c>
      <c r="C42" s="101" t="s">
        <v>491</v>
      </c>
      <c r="D42" s="127" t="s">
        <v>551</v>
      </c>
    </row>
    <row r="43" spans="1:4" s="91" customFormat="1" ht="31.5" x14ac:dyDescent="0.25">
      <c r="A43" s="99" t="s">
        <v>233</v>
      </c>
      <c r="B43" s="109" t="s">
        <v>364</v>
      </c>
      <c r="C43" s="101" t="s">
        <v>470</v>
      </c>
      <c r="D43" s="127" t="s">
        <v>552</v>
      </c>
    </row>
    <row r="44" spans="1:4" s="91" customFormat="1" ht="31.5" x14ac:dyDescent="0.25">
      <c r="A44" s="99" t="s">
        <v>234</v>
      </c>
      <c r="B44" s="109" t="s">
        <v>235</v>
      </c>
      <c r="C44" s="101" t="s">
        <v>471</v>
      </c>
      <c r="D44" s="127" t="s">
        <v>553</v>
      </c>
    </row>
    <row r="45" spans="1:4" s="91" customFormat="1" ht="31.5" x14ac:dyDescent="0.25">
      <c r="A45" s="99" t="s">
        <v>236</v>
      </c>
      <c r="B45" s="109" t="s">
        <v>237</v>
      </c>
      <c r="C45" s="101" t="s">
        <v>400</v>
      </c>
      <c r="D45" s="127" t="s">
        <v>554</v>
      </c>
    </row>
    <row r="46" spans="1:4" s="91" customFormat="1" ht="31.5" x14ac:dyDescent="0.25">
      <c r="A46" s="99" t="s">
        <v>238</v>
      </c>
      <c r="B46" s="109" t="s">
        <v>239</v>
      </c>
      <c r="C46" s="101" t="s">
        <v>401</v>
      </c>
      <c r="D46" s="127" t="s">
        <v>555</v>
      </c>
    </row>
    <row r="47" spans="1:4" s="91" customFormat="1" ht="47.25" x14ac:dyDescent="0.25">
      <c r="A47" s="99" t="s">
        <v>240</v>
      </c>
      <c r="B47" s="109" t="s">
        <v>241</v>
      </c>
      <c r="C47" s="101" t="s">
        <v>242</v>
      </c>
      <c r="D47" s="127" t="s">
        <v>556</v>
      </c>
    </row>
    <row r="48" spans="1:4" s="91" customFormat="1" ht="47.25" x14ac:dyDescent="0.25">
      <c r="A48" s="99" t="s">
        <v>322</v>
      </c>
      <c r="B48" s="109" t="s">
        <v>243</v>
      </c>
      <c r="C48" s="101" t="s">
        <v>51</v>
      </c>
      <c r="D48" s="127" t="s">
        <v>651</v>
      </c>
    </row>
    <row r="49" spans="1:5" s="91" customFormat="1" x14ac:dyDescent="0.25">
      <c r="A49" s="106" t="s">
        <v>211</v>
      </c>
      <c r="B49" s="107" t="s">
        <v>244</v>
      </c>
      <c r="C49" s="101"/>
      <c r="D49" s="127"/>
    </row>
    <row r="50" spans="1:5" s="91" customFormat="1" ht="47.25" x14ac:dyDescent="0.25">
      <c r="A50" s="99" t="s">
        <v>321</v>
      </c>
      <c r="B50" s="109" t="s">
        <v>245</v>
      </c>
      <c r="C50" s="101" t="s">
        <v>246</v>
      </c>
      <c r="D50" s="127" t="s">
        <v>557</v>
      </c>
    </row>
    <row r="51" spans="1:5" s="91" customFormat="1" ht="31.5" x14ac:dyDescent="0.25">
      <c r="A51" s="99" t="s">
        <v>320</v>
      </c>
      <c r="B51" s="109" t="s">
        <v>472</v>
      </c>
      <c r="C51" s="101" t="s">
        <v>402</v>
      </c>
      <c r="D51" s="127" t="s">
        <v>558</v>
      </c>
    </row>
    <row r="52" spans="1:5" s="91" customFormat="1" ht="31.5" x14ac:dyDescent="0.25">
      <c r="A52" s="99" t="s">
        <v>319</v>
      </c>
      <c r="B52" s="109" t="s">
        <v>357</v>
      </c>
      <c r="C52" s="101" t="s">
        <v>358</v>
      </c>
      <c r="D52" s="127" t="s">
        <v>559</v>
      </c>
    </row>
    <row r="53" spans="1:5" s="91" customFormat="1" ht="31.5" x14ac:dyDescent="0.25">
      <c r="A53" s="99" t="s">
        <v>318</v>
      </c>
      <c r="B53" s="109" t="s">
        <v>247</v>
      </c>
      <c r="C53" s="101" t="s">
        <v>473</v>
      </c>
      <c r="D53" s="127" t="s">
        <v>560</v>
      </c>
    </row>
    <row r="54" spans="1:5" s="91" customFormat="1" ht="47.25" x14ac:dyDescent="0.25">
      <c r="A54" s="99" t="s">
        <v>317</v>
      </c>
      <c r="B54" s="109" t="s">
        <v>248</v>
      </c>
      <c r="C54" s="101" t="s">
        <v>495</v>
      </c>
      <c r="D54" s="144" t="s">
        <v>608</v>
      </c>
      <c r="E54" s="138"/>
    </row>
    <row r="55" spans="1:5" s="91" customFormat="1" ht="79.5" customHeight="1" x14ac:dyDescent="0.25">
      <c r="A55" s="99" t="s">
        <v>316</v>
      </c>
      <c r="B55" s="109" t="s">
        <v>249</v>
      </c>
      <c r="C55" s="101" t="s">
        <v>250</v>
      </c>
      <c r="D55" s="127" t="s">
        <v>562</v>
      </c>
    </row>
    <row r="56" spans="1:5" s="91" customFormat="1" ht="47.25" x14ac:dyDescent="0.25">
      <c r="A56" s="99" t="s">
        <v>315</v>
      </c>
      <c r="B56" s="109" t="s">
        <v>225</v>
      </c>
      <c r="C56" s="101" t="s">
        <v>51</v>
      </c>
      <c r="D56" s="127" t="s">
        <v>549</v>
      </c>
    </row>
    <row r="57" spans="1:5" s="91" customFormat="1" ht="31.5" x14ac:dyDescent="0.25">
      <c r="A57" s="248" t="s">
        <v>314</v>
      </c>
      <c r="B57" s="245" t="s">
        <v>251</v>
      </c>
      <c r="C57" s="101" t="s">
        <v>497</v>
      </c>
      <c r="D57" s="144" t="s">
        <v>678</v>
      </c>
    </row>
    <row r="58" spans="1:5" s="91" customFormat="1" ht="31.5" x14ac:dyDescent="0.25">
      <c r="A58" s="249"/>
      <c r="B58" s="246"/>
      <c r="C58" s="101" t="s">
        <v>501</v>
      </c>
      <c r="D58" s="144" t="s">
        <v>563</v>
      </c>
    </row>
    <row r="59" spans="1:5" s="91" customFormat="1" ht="31.5" x14ac:dyDescent="0.25">
      <c r="A59" s="249"/>
      <c r="B59" s="246"/>
      <c r="C59" s="101" t="s">
        <v>502</v>
      </c>
      <c r="D59" s="144" t="s">
        <v>564</v>
      </c>
    </row>
    <row r="60" spans="1:5" s="91" customFormat="1" ht="31.5" x14ac:dyDescent="0.25">
      <c r="A60" s="249"/>
      <c r="B60" s="246"/>
      <c r="C60" s="101" t="s">
        <v>503</v>
      </c>
      <c r="D60" s="144" t="s">
        <v>565</v>
      </c>
    </row>
    <row r="61" spans="1:5" s="91" customFormat="1" ht="31.5" x14ac:dyDescent="0.25">
      <c r="A61" s="250"/>
      <c r="B61" s="247"/>
      <c r="C61" s="101" t="s">
        <v>504</v>
      </c>
      <c r="D61" s="144" t="s">
        <v>609</v>
      </c>
    </row>
    <row r="62" spans="1:5" s="91" customFormat="1" x14ac:dyDescent="0.25">
      <c r="A62" s="248" t="s">
        <v>313</v>
      </c>
      <c r="B62" s="245" t="s">
        <v>375</v>
      </c>
      <c r="C62" s="101" t="s">
        <v>283</v>
      </c>
      <c r="D62" s="127" t="s">
        <v>283</v>
      </c>
    </row>
    <row r="63" spans="1:5" s="91" customFormat="1" ht="31.5" x14ac:dyDescent="0.25">
      <c r="A63" s="249"/>
      <c r="B63" s="246"/>
      <c r="C63" s="101" t="s">
        <v>498</v>
      </c>
      <c r="D63" s="144" t="s">
        <v>603</v>
      </c>
    </row>
    <row r="64" spans="1:5" s="91" customFormat="1" ht="87" customHeight="1" x14ac:dyDescent="0.25">
      <c r="A64" s="249"/>
      <c r="B64" s="246"/>
      <c r="C64" s="101" t="s">
        <v>500</v>
      </c>
      <c r="D64" s="144" t="s">
        <v>604</v>
      </c>
    </row>
    <row r="65" spans="1:4" s="91" customFormat="1" ht="31.5" x14ac:dyDescent="0.25">
      <c r="A65" s="250"/>
      <c r="B65" s="247"/>
      <c r="C65" s="101" t="s">
        <v>499</v>
      </c>
      <c r="D65" s="144" t="s">
        <v>605</v>
      </c>
    </row>
    <row r="66" spans="1:4" s="91" customFormat="1" ht="31.5" x14ac:dyDescent="0.25">
      <c r="A66" s="99" t="s">
        <v>312</v>
      </c>
      <c r="B66" s="109" t="s">
        <v>439</v>
      </c>
      <c r="C66" s="101" t="s">
        <v>51</v>
      </c>
      <c r="D66" s="144" t="s">
        <v>610</v>
      </c>
    </row>
    <row r="67" spans="1:4" s="91" customFormat="1" ht="33" customHeight="1" x14ac:dyDescent="0.25">
      <c r="A67" s="106" t="s">
        <v>252</v>
      </c>
      <c r="B67" s="108" t="s">
        <v>253</v>
      </c>
      <c r="C67" s="101"/>
      <c r="D67" s="140"/>
    </row>
    <row r="68" spans="1:4" s="91" customFormat="1" ht="47.25" x14ac:dyDescent="0.25">
      <c r="A68" s="248" t="s">
        <v>259</v>
      </c>
      <c r="B68" s="255" t="s">
        <v>260</v>
      </c>
      <c r="C68" s="101" t="s">
        <v>254</v>
      </c>
      <c r="D68" s="127" t="s">
        <v>652</v>
      </c>
    </row>
    <row r="69" spans="1:4" s="91" customFormat="1" ht="47.25" x14ac:dyDescent="0.25">
      <c r="A69" s="249"/>
      <c r="B69" s="256"/>
      <c r="C69" s="101" t="s">
        <v>255</v>
      </c>
      <c r="D69" s="127" t="s">
        <v>653</v>
      </c>
    </row>
    <row r="70" spans="1:4" s="91" customFormat="1" ht="47.25" x14ac:dyDescent="0.25">
      <c r="A70" s="249"/>
      <c r="B70" s="256"/>
      <c r="C70" s="101" t="s">
        <v>256</v>
      </c>
      <c r="D70" s="127" t="s">
        <v>654</v>
      </c>
    </row>
    <row r="71" spans="1:4" s="91" customFormat="1" ht="31.5" x14ac:dyDescent="0.25">
      <c r="A71" s="249"/>
      <c r="B71" s="256"/>
      <c r="C71" s="101" t="s">
        <v>257</v>
      </c>
      <c r="D71" s="127" t="s">
        <v>567</v>
      </c>
    </row>
    <row r="72" spans="1:4" s="91" customFormat="1" ht="31.5" x14ac:dyDescent="0.25">
      <c r="A72" s="250"/>
      <c r="B72" s="257"/>
      <c r="C72" s="101" t="s">
        <v>258</v>
      </c>
      <c r="D72" s="127" t="s">
        <v>568</v>
      </c>
    </row>
    <row r="73" spans="1:4" s="91" customFormat="1" ht="47.25" x14ac:dyDescent="0.25">
      <c r="A73" s="248" t="s">
        <v>266</v>
      </c>
      <c r="B73" s="252" t="s">
        <v>261</v>
      </c>
      <c r="C73" s="101" t="s">
        <v>262</v>
      </c>
      <c r="D73" s="127" t="s">
        <v>569</v>
      </c>
    </row>
    <row r="74" spans="1:4" s="91" customFormat="1" ht="31.5" x14ac:dyDescent="0.25">
      <c r="A74" s="249"/>
      <c r="B74" s="253"/>
      <c r="C74" s="101" t="s">
        <v>263</v>
      </c>
      <c r="D74" s="127" t="s">
        <v>570</v>
      </c>
    </row>
    <row r="75" spans="1:4" s="91" customFormat="1" ht="31.5" x14ac:dyDescent="0.25">
      <c r="A75" s="249"/>
      <c r="B75" s="253"/>
      <c r="C75" s="101" t="s">
        <v>264</v>
      </c>
      <c r="D75" s="127" t="s">
        <v>571</v>
      </c>
    </row>
    <row r="76" spans="1:4" s="91" customFormat="1" ht="63" x14ac:dyDescent="0.25">
      <c r="A76" s="249"/>
      <c r="B76" s="253"/>
      <c r="C76" s="101" t="s">
        <v>265</v>
      </c>
      <c r="D76" s="144" t="s">
        <v>681</v>
      </c>
    </row>
    <row r="77" spans="1:4" s="91" customFormat="1" ht="63" x14ac:dyDescent="0.25">
      <c r="A77" s="249"/>
      <c r="B77" s="253"/>
      <c r="C77" s="101" t="s">
        <v>505</v>
      </c>
      <c r="D77" s="127" t="s">
        <v>573</v>
      </c>
    </row>
    <row r="78" spans="1:4" s="91" customFormat="1" ht="31.5" x14ac:dyDescent="0.25">
      <c r="A78" s="249"/>
      <c r="B78" s="253"/>
      <c r="C78" s="101" t="s">
        <v>506</v>
      </c>
      <c r="D78" s="127" t="s">
        <v>572</v>
      </c>
    </row>
    <row r="79" spans="1:4" s="91" customFormat="1" ht="126" x14ac:dyDescent="0.25">
      <c r="A79" s="248" t="s">
        <v>268</v>
      </c>
      <c r="B79" s="255" t="s">
        <v>267</v>
      </c>
      <c r="C79" s="101" t="s">
        <v>269</v>
      </c>
      <c r="D79" s="127" t="s">
        <v>634</v>
      </c>
    </row>
    <row r="80" spans="1:4" s="91" customFormat="1" ht="47.25" x14ac:dyDescent="0.25">
      <c r="A80" s="249"/>
      <c r="B80" s="256"/>
      <c r="C80" s="101" t="s">
        <v>270</v>
      </c>
      <c r="D80" s="127" t="s">
        <v>635</v>
      </c>
    </row>
    <row r="81" spans="1:4" s="91" customFormat="1" ht="47.25" x14ac:dyDescent="0.25">
      <c r="A81" s="249"/>
      <c r="B81" s="256"/>
      <c r="C81" s="101" t="s">
        <v>271</v>
      </c>
      <c r="D81" s="127" t="s">
        <v>636</v>
      </c>
    </row>
    <row r="82" spans="1:4" s="91" customFormat="1" ht="47.25" x14ac:dyDescent="0.25">
      <c r="A82" s="249"/>
      <c r="B82" s="256"/>
      <c r="C82" s="101" t="s">
        <v>272</v>
      </c>
      <c r="D82" s="127" t="s">
        <v>637</v>
      </c>
    </row>
    <row r="83" spans="1:4" s="91" customFormat="1" ht="47.25" x14ac:dyDescent="0.25">
      <c r="A83" s="249"/>
      <c r="B83" s="256"/>
      <c r="C83" s="101" t="s">
        <v>273</v>
      </c>
      <c r="D83" s="127" t="s">
        <v>638</v>
      </c>
    </row>
    <row r="84" spans="1:4" s="91" customFormat="1" ht="47.25" x14ac:dyDescent="0.25">
      <c r="A84" s="250"/>
      <c r="B84" s="257"/>
      <c r="C84" s="101" t="s">
        <v>274</v>
      </c>
      <c r="D84" s="127" t="s">
        <v>639</v>
      </c>
    </row>
    <row r="85" spans="1:4" s="91" customFormat="1" ht="31.5" x14ac:dyDescent="0.25">
      <c r="A85" s="248" t="s">
        <v>379</v>
      </c>
      <c r="B85" s="255" t="s">
        <v>376</v>
      </c>
      <c r="C85" s="101" t="s">
        <v>377</v>
      </c>
      <c r="D85" s="140" t="s">
        <v>597</v>
      </c>
    </row>
    <row r="86" spans="1:4" s="91" customFormat="1" ht="31.5" x14ac:dyDescent="0.25">
      <c r="A86" s="249"/>
      <c r="B86" s="256"/>
      <c r="C86" s="101" t="s">
        <v>380</v>
      </c>
      <c r="D86" s="140" t="s">
        <v>596</v>
      </c>
    </row>
    <row r="87" spans="1:4" s="91" customFormat="1" ht="31.5" x14ac:dyDescent="0.25">
      <c r="A87" s="249"/>
      <c r="B87" s="256"/>
      <c r="C87" s="101" t="s">
        <v>381</v>
      </c>
      <c r="D87" s="140" t="s">
        <v>598</v>
      </c>
    </row>
    <row r="88" spans="1:4" s="91" customFormat="1" ht="31.5" x14ac:dyDescent="0.25">
      <c r="A88" s="249"/>
      <c r="B88" s="256"/>
      <c r="C88" s="101" t="s">
        <v>382</v>
      </c>
      <c r="D88" s="140" t="s">
        <v>599</v>
      </c>
    </row>
    <row r="89" spans="1:4" s="91" customFormat="1" ht="31.5" x14ac:dyDescent="0.25">
      <c r="A89" s="249"/>
      <c r="B89" s="256"/>
      <c r="C89" s="101" t="s">
        <v>408</v>
      </c>
      <c r="D89" s="140" t="s">
        <v>600</v>
      </c>
    </row>
    <row r="90" spans="1:4" s="91" customFormat="1" ht="31.5" x14ac:dyDescent="0.25">
      <c r="A90" s="249"/>
      <c r="B90" s="256"/>
      <c r="C90" s="101" t="s">
        <v>383</v>
      </c>
      <c r="D90" s="140" t="s">
        <v>601</v>
      </c>
    </row>
    <row r="91" spans="1:4" s="91" customFormat="1" ht="63" x14ac:dyDescent="0.25">
      <c r="A91" s="249"/>
      <c r="B91" s="256"/>
      <c r="C91" s="101" t="s">
        <v>384</v>
      </c>
      <c r="D91" s="140" t="s">
        <v>656</v>
      </c>
    </row>
    <row r="92" spans="1:4" s="91" customFormat="1" ht="31.5" x14ac:dyDescent="0.25">
      <c r="A92" s="249"/>
      <c r="B92" s="256"/>
      <c r="C92" s="101" t="s">
        <v>385</v>
      </c>
      <c r="D92" s="140" t="s">
        <v>602</v>
      </c>
    </row>
    <row r="93" spans="1:4" s="91" customFormat="1" ht="63" x14ac:dyDescent="0.25">
      <c r="A93" s="249"/>
      <c r="B93" s="256"/>
      <c r="C93" s="101" t="s">
        <v>386</v>
      </c>
      <c r="D93" s="140" t="s">
        <v>657</v>
      </c>
    </row>
    <row r="94" spans="1:4" s="91" customFormat="1" ht="63" x14ac:dyDescent="0.25">
      <c r="A94" s="250"/>
      <c r="B94" s="257"/>
      <c r="C94" s="101" t="s">
        <v>378</v>
      </c>
      <c r="D94" s="140" t="s">
        <v>658</v>
      </c>
    </row>
    <row r="95" spans="1:4" s="91" customFormat="1" ht="31.5" x14ac:dyDescent="0.25">
      <c r="A95" s="106" t="s">
        <v>276</v>
      </c>
      <c r="B95" s="107" t="s">
        <v>275</v>
      </c>
      <c r="C95" s="101"/>
      <c r="D95" s="140"/>
    </row>
    <row r="96" spans="1:4" s="91" customFormat="1" ht="110.25" x14ac:dyDescent="0.25">
      <c r="A96" s="248" t="s">
        <v>278</v>
      </c>
      <c r="B96" s="255" t="s">
        <v>277</v>
      </c>
      <c r="C96" s="101" t="s">
        <v>279</v>
      </c>
      <c r="D96" s="144" t="s">
        <v>659</v>
      </c>
    </row>
    <row r="97" spans="1:4" s="91" customFormat="1" ht="78.75" x14ac:dyDescent="0.25">
      <c r="A97" s="249"/>
      <c r="B97" s="256"/>
      <c r="C97" s="101" t="s">
        <v>280</v>
      </c>
      <c r="D97" s="144" t="s">
        <v>612</v>
      </c>
    </row>
    <row r="98" spans="1:4" s="91" customFormat="1" ht="132" customHeight="1" x14ac:dyDescent="0.25">
      <c r="A98" s="250"/>
      <c r="B98" s="257"/>
      <c r="C98" s="101" t="s">
        <v>433</v>
      </c>
      <c r="D98" s="144" t="s">
        <v>613</v>
      </c>
    </row>
    <row r="99" spans="1:4" s="91" customFormat="1" ht="31.5" x14ac:dyDescent="0.25">
      <c r="A99" s="248" t="s">
        <v>282</v>
      </c>
      <c r="B99" s="255" t="s">
        <v>281</v>
      </c>
      <c r="C99" s="101" t="s">
        <v>283</v>
      </c>
      <c r="D99" s="144" t="s">
        <v>574</v>
      </c>
    </row>
    <row r="100" spans="1:4" s="91" customFormat="1" ht="31.5" x14ac:dyDescent="0.25">
      <c r="A100" s="249"/>
      <c r="B100" s="256"/>
      <c r="C100" s="101" t="s">
        <v>284</v>
      </c>
      <c r="D100" s="144" t="s">
        <v>575</v>
      </c>
    </row>
    <row r="101" spans="1:4" s="91" customFormat="1" ht="31.5" x14ac:dyDescent="0.25">
      <c r="A101" s="249"/>
      <c r="B101" s="256"/>
      <c r="C101" s="101" t="s">
        <v>285</v>
      </c>
      <c r="D101" s="144" t="s">
        <v>576</v>
      </c>
    </row>
    <row r="102" spans="1:4" s="91" customFormat="1" ht="31.5" x14ac:dyDescent="0.25">
      <c r="A102" s="250"/>
      <c r="B102" s="257"/>
      <c r="C102" s="101" t="s">
        <v>286</v>
      </c>
      <c r="D102" s="144" t="s">
        <v>577</v>
      </c>
    </row>
    <row r="103" spans="1:4" s="91" customFormat="1" ht="81" customHeight="1" x14ac:dyDescent="0.25">
      <c r="A103" s="99" t="s">
        <v>311</v>
      </c>
      <c r="B103" s="101" t="s">
        <v>287</v>
      </c>
      <c r="C103" s="101" t="s">
        <v>457</v>
      </c>
      <c r="D103" s="144" t="s">
        <v>660</v>
      </c>
    </row>
    <row r="104" spans="1:4" s="91" customFormat="1" ht="31.5" x14ac:dyDescent="0.25">
      <c r="A104" s="106" t="s">
        <v>288</v>
      </c>
      <c r="B104" s="107" t="s">
        <v>289</v>
      </c>
      <c r="C104" s="101"/>
      <c r="D104" s="127"/>
    </row>
    <row r="105" spans="1:4" s="91" customFormat="1" ht="31.5" x14ac:dyDescent="0.25">
      <c r="A105" s="99" t="s">
        <v>507</v>
      </c>
      <c r="B105" s="109" t="s">
        <v>290</v>
      </c>
      <c r="C105" s="101" t="s">
        <v>299</v>
      </c>
      <c r="D105" s="127" t="s">
        <v>530</v>
      </c>
    </row>
    <row r="106" spans="1:4" s="91" customFormat="1" ht="116.25" customHeight="1" x14ac:dyDescent="0.25">
      <c r="A106" s="99" t="s">
        <v>310</v>
      </c>
      <c r="B106" s="109" t="s">
        <v>291</v>
      </c>
      <c r="C106" s="101" t="s">
        <v>292</v>
      </c>
      <c r="D106" s="144" t="s">
        <v>616</v>
      </c>
    </row>
    <row r="107" spans="1:4" s="91" customFormat="1" ht="78.75" x14ac:dyDescent="0.25">
      <c r="A107" s="99" t="s">
        <v>309</v>
      </c>
      <c r="B107" s="109" t="s">
        <v>293</v>
      </c>
      <c r="C107" s="101" t="s">
        <v>51</v>
      </c>
      <c r="D107" s="144" t="s">
        <v>617</v>
      </c>
    </row>
    <row r="108" spans="1:4" s="91" customFormat="1" ht="96" customHeight="1" x14ac:dyDescent="0.25">
      <c r="A108" s="99" t="s">
        <v>308</v>
      </c>
      <c r="B108" s="109" t="s">
        <v>295</v>
      </c>
      <c r="C108" s="101" t="s">
        <v>51</v>
      </c>
      <c r="D108" s="144" t="s">
        <v>618</v>
      </c>
    </row>
    <row r="109" spans="1:4" s="91" customFormat="1" ht="78.75" x14ac:dyDescent="0.25">
      <c r="A109" s="99" t="s">
        <v>307</v>
      </c>
      <c r="B109" s="109" t="s">
        <v>296</v>
      </c>
      <c r="C109" s="101" t="s">
        <v>51</v>
      </c>
      <c r="D109" s="144" t="s">
        <v>645</v>
      </c>
    </row>
    <row r="110" spans="1:4" s="91" customFormat="1" ht="83.25" customHeight="1" x14ac:dyDescent="0.25">
      <c r="A110" s="99" t="s">
        <v>294</v>
      </c>
      <c r="B110" s="109" t="s">
        <v>496</v>
      </c>
      <c r="C110" s="101" t="s">
        <v>51</v>
      </c>
      <c r="D110" s="144" t="s">
        <v>663</v>
      </c>
    </row>
    <row r="111" spans="1:4" s="91" customFormat="1" ht="94.5" x14ac:dyDescent="0.25">
      <c r="A111" s="99" t="s">
        <v>306</v>
      </c>
      <c r="B111" s="109" t="s">
        <v>297</v>
      </c>
      <c r="C111" s="101" t="s">
        <v>51</v>
      </c>
      <c r="D111" s="144" t="s">
        <v>641</v>
      </c>
    </row>
    <row r="112" spans="1:4" s="91" customFormat="1" ht="63" x14ac:dyDescent="0.25">
      <c r="A112" s="99" t="s">
        <v>305</v>
      </c>
      <c r="B112" s="109" t="s">
        <v>298</v>
      </c>
      <c r="C112" s="101" t="s">
        <v>51</v>
      </c>
      <c r="D112" s="144" t="s">
        <v>640</v>
      </c>
    </row>
    <row r="113" spans="1:5" s="91" customFormat="1" ht="31.5" x14ac:dyDescent="0.25">
      <c r="A113" s="248" t="s">
        <v>304</v>
      </c>
      <c r="B113" s="245" t="s">
        <v>403</v>
      </c>
      <c r="C113" s="101" t="s">
        <v>300</v>
      </c>
      <c r="D113" s="127" t="s">
        <v>588</v>
      </c>
    </row>
    <row r="114" spans="1:5" s="91" customFormat="1" ht="31.5" x14ac:dyDescent="0.25">
      <c r="A114" s="249"/>
      <c r="B114" s="246"/>
      <c r="C114" s="101" t="s">
        <v>301</v>
      </c>
      <c r="D114" s="127" t="s">
        <v>589</v>
      </c>
    </row>
    <row r="115" spans="1:5" s="91" customFormat="1" ht="31.5" x14ac:dyDescent="0.25">
      <c r="A115" s="250"/>
      <c r="B115" s="247"/>
      <c r="C115" s="101" t="s">
        <v>442</v>
      </c>
      <c r="D115" s="127" t="s">
        <v>590</v>
      </c>
    </row>
    <row r="116" spans="1:5" s="91" customFormat="1" ht="157.5" x14ac:dyDescent="0.25">
      <c r="A116" s="248" t="s">
        <v>303</v>
      </c>
      <c r="B116" s="255" t="s">
        <v>302</v>
      </c>
      <c r="C116" s="101" t="s">
        <v>387</v>
      </c>
      <c r="D116" s="140" t="s">
        <v>646</v>
      </c>
    </row>
    <row r="117" spans="1:5" s="91" customFormat="1" ht="47.25" x14ac:dyDescent="0.25">
      <c r="A117" s="249"/>
      <c r="B117" s="256"/>
      <c r="C117" s="101" t="s">
        <v>388</v>
      </c>
      <c r="D117" s="140" t="s">
        <v>628</v>
      </c>
    </row>
    <row r="118" spans="1:5" s="91" customFormat="1" ht="63" x14ac:dyDescent="0.25">
      <c r="A118" s="249"/>
      <c r="B118" s="256"/>
      <c r="C118" s="101" t="s">
        <v>451</v>
      </c>
      <c r="D118" s="140" t="s">
        <v>629</v>
      </c>
      <c r="E118" s="138"/>
    </row>
    <row r="119" spans="1:5" s="91" customFormat="1" ht="63" x14ac:dyDescent="0.25">
      <c r="A119" s="249"/>
      <c r="B119" s="256"/>
      <c r="C119" s="101" t="s">
        <v>335</v>
      </c>
      <c r="D119" s="140" t="s">
        <v>630</v>
      </c>
    </row>
    <row r="120" spans="1:5" s="91" customFormat="1" ht="78.75" x14ac:dyDescent="0.25">
      <c r="A120" s="250"/>
      <c r="B120" s="257"/>
      <c r="C120" s="101" t="s">
        <v>466</v>
      </c>
      <c r="D120" s="140" t="s">
        <v>631</v>
      </c>
    </row>
    <row r="121" spans="1:5" s="91" customFormat="1" ht="31.5" x14ac:dyDescent="0.25">
      <c r="A121" s="106" t="s">
        <v>336</v>
      </c>
      <c r="B121" s="107" t="s">
        <v>337</v>
      </c>
      <c r="C121" s="101"/>
      <c r="D121" s="140"/>
    </row>
    <row r="122" spans="1:5" s="91" customFormat="1" ht="31.5" x14ac:dyDescent="0.25">
      <c r="A122" s="99" t="s">
        <v>338</v>
      </c>
      <c r="B122" s="109" t="s">
        <v>348</v>
      </c>
      <c r="C122" s="101" t="s">
        <v>51</v>
      </c>
      <c r="D122" s="127" t="s">
        <v>619</v>
      </c>
    </row>
    <row r="123" spans="1:5" s="91" customFormat="1" ht="31.5" x14ac:dyDescent="0.25">
      <c r="A123" s="99" t="s">
        <v>341</v>
      </c>
      <c r="B123" s="109" t="s">
        <v>339</v>
      </c>
      <c r="C123" s="101" t="s">
        <v>340</v>
      </c>
      <c r="D123" s="127" t="s">
        <v>620</v>
      </c>
      <c r="E123" s="137"/>
    </row>
    <row r="124" spans="1:5" s="91" customFormat="1" ht="47.25" x14ac:dyDescent="0.25">
      <c r="A124" s="99" t="s">
        <v>349</v>
      </c>
      <c r="B124" s="109" t="s">
        <v>342</v>
      </c>
      <c r="C124" s="101" t="s">
        <v>51</v>
      </c>
      <c r="D124" s="127" t="s">
        <v>621</v>
      </c>
    </row>
    <row r="125" spans="1:5" s="91" customFormat="1" ht="47.25" customHeight="1" x14ac:dyDescent="0.25">
      <c r="A125" s="106" t="s">
        <v>343</v>
      </c>
      <c r="B125" s="107" t="s">
        <v>361</v>
      </c>
      <c r="C125" s="101"/>
      <c r="D125" s="127"/>
    </row>
    <row r="126" spans="1:5" s="91" customFormat="1" ht="31.5" x14ac:dyDescent="0.25">
      <c r="A126" s="99" t="s">
        <v>344</v>
      </c>
      <c r="B126" s="109" t="s">
        <v>345</v>
      </c>
      <c r="C126" s="101" t="s">
        <v>404</v>
      </c>
      <c r="D126" s="144" t="s">
        <v>614</v>
      </c>
    </row>
    <row r="127" spans="1:5" s="91" customFormat="1" ht="47.25" x14ac:dyDescent="0.25">
      <c r="A127" s="99" t="s">
        <v>346</v>
      </c>
      <c r="B127" s="109" t="s">
        <v>347</v>
      </c>
      <c r="C127" s="101" t="s">
        <v>51</v>
      </c>
      <c r="D127" s="144" t="s">
        <v>615</v>
      </c>
    </row>
    <row r="128" spans="1:5" s="91" customFormat="1" x14ac:dyDescent="0.25">
      <c r="A128" s="106" t="s">
        <v>350</v>
      </c>
      <c r="B128" s="107" t="s">
        <v>351</v>
      </c>
      <c r="C128" s="101"/>
      <c r="D128" s="127"/>
    </row>
    <row r="129" spans="1:5" s="91" customFormat="1" ht="102" customHeight="1" x14ac:dyDescent="0.25">
      <c r="A129" s="99" t="s">
        <v>354</v>
      </c>
      <c r="B129" s="109" t="s">
        <v>352</v>
      </c>
      <c r="C129" s="101" t="s">
        <v>441</v>
      </c>
      <c r="D129" s="144" t="s">
        <v>632</v>
      </c>
      <c r="E129" s="101"/>
    </row>
    <row r="130" spans="1:5" s="91" customFormat="1" ht="171" customHeight="1" x14ac:dyDescent="0.25">
      <c r="A130" s="99" t="s">
        <v>355</v>
      </c>
      <c r="B130" s="109" t="s">
        <v>353</v>
      </c>
      <c r="C130" s="101" t="s">
        <v>440</v>
      </c>
      <c r="D130" s="144" t="s">
        <v>682</v>
      </c>
    </row>
    <row r="131" spans="1:5" s="91" customFormat="1" ht="115.5" customHeight="1" x14ac:dyDescent="0.25">
      <c r="A131" s="248" t="s">
        <v>359</v>
      </c>
      <c r="B131" s="255" t="s">
        <v>389</v>
      </c>
      <c r="C131" s="101" t="s">
        <v>390</v>
      </c>
      <c r="D131" s="143" t="s">
        <v>664</v>
      </c>
    </row>
    <row r="132" spans="1:5" s="91" customFormat="1" ht="47.25" x14ac:dyDescent="0.25">
      <c r="A132" s="249"/>
      <c r="B132" s="256"/>
      <c r="C132" s="101" t="s">
        <v>391</v>
      </c>
      <c r="D132" s="144" t="s">
        <v>665</v>
      </c>
    </row>
    <row r="133" spans="1:5" s="91" customFormat="1" x14ac:dyDescent="0.25">
      <c r="A133" s="250"/>
      <c r="B133" s="257"/>
      <c r="C133" s="101" t="s">
        <v>508</v>
      </c>
      <c r="D133" s="140" t="s">
        <v>508</v>
      </c>
    </row>
    <row r="134" spans="1:5" s="91" customFormat="1" ht="192.75" customHeight="1" x14ac:dyDescent="0.25">
      <c r="A134" s="248" t="s">
        <v>359</v>
      </c>
      <c r="B134" s="245" t="s">
        <v>360</v>
      </c>
      <c r="C134" s="101" t="s">
        <v>478</v>
      </c>
      <c r="D134" s="140" t="s">
        <v>642</v>
      </c>
    </row>
    <row r="135" spans="1:5" s="91" customFormat="1" ht="131.25" customHeight="1" x14ac:dyDescent="0.25">
      <c r="A135" s="250"/>
      <c r="B135" s="247"/>
      <c r="C135" s="101" t="s">
        <v>479</v>
      </c>
      <c r="D135" s="140" t="s">
        <v>643</v>
      </c>
    </row>
    <row r="136" spans="1:5" s="91" customFormat="1" x14ac:dyDescent="0.25">
      <c r="A136" s="248" t="s">
        <v>443</v>
      </c>
      <c r="B136" s="245" t="s">
        <v>444</v>
      </c>
      <c r="C136" s="29" t="s">
        <v>283</v>
      </c>
      <c r="D136" s="142" t="s">
        <v>622</v>
      </c>
    </row>
    <row r="137" spans="1:5" s="91" customFormat="1" ht="31.5" x14ac:dyDescent="0.25">
      <c r="A137" s="249"/>
      <c r="B137" s="246"/>
      <c r="C137" s="29" t="s">
        <v>516</v>
      </c>
      <c r="D137" s="142" t="s">
        <v>624</v>
      </c>
    </row>
    <row r="138" spans="1:5" s="91" customFormat="1" ht="31.5" x14ac:dyDescent="0.25">
      <c r="A138" s="249"/>
      <c r="B138" s="246"/>
      <c r="C138" s="29" t="s">
        <v>445</v>
      </c>
      <c r="D138" s="142" t="s">
        <v>625</v>
      </c>
    </row>
    <row r="139" spans="1:5" s="91" customFormat="1" ht="31.5" x14ac:dyDescent="0.25">
      <c r="A139" s="249"/>
      <c r="B139" s="246"/>
      <c r="C139" s="29" t="s">
        <v>446</v>
      </c>
      <c r="D139" s="142" t="s">
        <v>626</v>
      </c>
    </row>
    <row r="140" spans="1:5" s="91" customFormat="1" ht="31.5" x14ac:dyDescent="0.25">
      <c r="A140" s="249"/>
      <c r="B140" s="246"/>
      <c r="C140" s="29" t="s">
        <v>447</v>
      </c>
      <c r="D140" s="142" t="s">
        <v>627</v>
      </c>
    </row>
    <row r="141" spans="1:5" s="91" customFormat="1" ht="31.5" x14ac:dyDescent="0.25">
      <c r="A141" s="249"/>
      <c r="B141" s="246"/>
      <c r="C141" s="29" t="s">
        <v>448</v>
      </c>
      <c r="D141" s="142" t="s">
        <v>623</v>
      </c>
    </row>
    <row r="142" spans="1:5" s="91" customFormat="1" ht="47.25" x14ac:dyDescent="0.25">
      <c r="A142" s="250"/>
      <c r="B142" s="247"/>
      <c r="C142" s="29" t="s">
        <v>449</v>
      </c>
      <c r="D142" s="142" t="s">
        <v>644</v>
      </c>
    </row>
    <row r="143" spans="1:5" s="91" customFormat="1" ht="63" x14ac:dyDescent="0.25">
      <c r="A143" s="248" t="s">
        <v>480</v>
      </c>
      <c r="B143" s="245" t="s">
        <v>481</v>
      </c>
      <c r="C143" s="101" t="s">
        <v>484</v>
      </c>
      <c r="D143" s="144" t="s">
        <v>667</v>
      </c>
    </row>
    <row r="144" spans="1:5" s="91" customFormat="1" ht="47.25" x14ac:dyDescent="0.25">
      <c r="A144" s="249"/>
      <c r="B144" s="246"/>
      <c r="C144" s="101" t="s">
        <v>482</v>
      </c>
      <c r="D144" s="144" t="s">
        <v>673</v>
      </c>
    </row>
    <row r="145" spans="1:4" s="91" customFormat="1" ht="84" customHeight="1" x14ac:dyDescent="0.25">
      <c r="A145" s="249"/>
      <c r="B145" s="246"/>
      <c r="C145" s="101" t="s">
        <v>483</v>
      </c>
      <c r="D145" s="144" t="s">
        <v>668</v>
      </c>
    </row>
    <row r="146" spans="1:4" s="91" customFormat="1" ht="63" x14ac:dyDescent="0.25">
      <c r="A146" s="249"/>
      <c r="B146" s="246"/>
      <c r="C146" s="101" t="s">
        <v>492</v>
      </c>
      <c r="D146" s="144" t="s">
        <v>666</v>
      </c>
    </row>
    <row r="147" spans="1:4" s="91" customFormat="1" x14ac:dyDescent="0.25">
      <c r="A147" s="250"/>
      <c r="B147" s="247"/>
      <c r="C147" s="101" t="s">
        <v>493</v>
      </c>
      <c r="D147" s="142" t="s">
        <v>493</v>
      </c>
    </row>
    <row r="148" spans="1:4" s="91" customFormat="1" ht="110.25" x14ac:dyDescent="0.25">
      <c r="A148" s="260" t="s">
        <v>212</v>
      </c>
      <c r="B148" s="258" t="s">
        <v>362</v>
      </c>
      <c r="C148" s="101" t="s">
        <v>467</v>
      </c>
      <c r="D148" s="140" t="s">
        <v>661</v>
      </c>
    </row>
    <row r="149" spans="1:4" s="91" customFormat="1" ht="97.5" customHeight="1" x14ac:dyDescent="0.25">
      <c r="A149" s="261"/>
      <c r="B149" s="259"/>
      <c r="C149" s="101" t="s">
        <v>468</v>
      </c>
      <c r="D149" s="140" t="s">
        <v>684</v>
      </c>
    </row>
    <row r="150" spans="1:4" s="91" customFormat="1" ht="31.5" x14ac:dyDescent="0.25">
      <c r="A150" s="106" t="s">
        <v>363</v>
      </c>
      <c r="B150" s="136" t="s">
        <v>485</v>
      </c>
      <c r="C150" s="29" t="s">
        <v>51</v>
      </c>
      <c r="D150" s="140" t="s">
        <v>580</v>
      </c>
    </row>
    <row r="151" spans="1:4" s="91" customFormat="1" x14ac:dyDescent="0.25">
      <c r="A151" s="260" t="s">
        <v>465</v>
      </c>
      <c r="B151" s="258" t="s">
        <v>452</v>
      </c>
      <c r="C151" s="101" t="s">
        <v>454</v>
      </c>
      <c r="D151" s="140" t="s">
        <v>579</v>
      </c>
    </row>
    <row r="152" spans="1:4" s="91" customFormat="1" x14ac:dyDescent="0.25">
      <c r="A152" s="261"/>
      <c r="B152" s="259"/>
      <c r="C152" s="101" t="s">
        <v>453</v>
      </c>
      <c r="D152" s="140" t="s">
        <v>581</v>
      </c>
    </row>
    <row r="153" spans="1:4" s="91" customFormat="1" ht="47.25" x14ac:dyDescent="0.25">
      <c r="A153" s="261"/>
      <c r="B153" s="259"/>
      <c r="C153" s="101" t="s">
        <v>455</v>
      </c>
      <c r="D153" s="140" t="s">
        <v>582</v>
      </c>
    </row>
    <row r="154" spans="1:4" s="91" customFormat="1" ht="47.25" x14ac:dyDescent="0.25">
      <c r="A154" s="261"/>
      <c r="B154" s="259"/>
      <c r="C154" s="101" t="s">
        <v>456</v>
      </c>
      <c r="D154" s="140" t="s">
        <v>583</v>
      </c>
    </row>
    <row r="155" spans="1:4" s="91" customFormat="1" ht="31.5" x14ac:dyDescent="0.25">
      <c r="A155" s="261"/>
      <c r="B155" s="259"/>
      <c r="C155" s="101" t="s">
        <v>475</v>
      </c>
      <c r="D155" s="140" t="s">
        <v>584</v>
      </c>
    </row>
    <row r="156" spans="1:4" s="91" customFormat="1" x14ac:dyDescent="0.25">
      <c r="A156" s="261"/>
      <c r="B156" s="259"/>
      <c r="C156" s="101" t="s">
        <v>458</v>
      </c>
      <c r="D156" s="140" t="s">
        <v>585</v>
      </c>
    </row>
    <row r="157" spans="1:4" s="91" customFormat="1" ht="31.5" x14ac:dyDescent="0.25">
      <c r="A157" s="261"/>
      <c r="B157" s="259"/>
      <c r="C157" s="101" t="s">
        <v>459</v>
      </c>
      <c r="D157" s="140" t="s">
        <v>655</v>
      </c>
    </row>
    <row r="158" spans="1:4" s="91" customFormat="1" ht="31.5" x14ac:dyDescent="0.25">
      <c r="A158" s="261"/>
      <c r="B158" s="259"/>
      <c r="C158" s="101" t="s">
        <v>460</v>
      </c>
      <c r="D158" s="140" t="s">
        <v>586</v>
      </c>
    </row>
    <row r="159" spans="1:4" s="91" customFormat="1" x14ac:dyDescent="0.25">
      <c r="A159" s="261"/>
      <c r="B159" s="259"/>
      <c r="C159" s="101" t="s">
        <v>461</v>
      </c>
      <c r="D159" s="140" t="s">
        <v>587</v>
      </c>
    </row>
    <row r="160" spans="1:4" s="91" customFormat="1" ht="47.25" x14ac:dyDescent="0.25">
      <c r="A160" s="261"/>
      <c r="B160" s="259"/>
      <c r="C160" s="101" t="s">
        <v>509</v>
      </c>
      <c r="D160" s="140" t="s">
        <v>683</v>
      </c>
    </row>
    <row r="161" spans="1:4" s="91" customFormat="1" ht="31.5" x14ac:dyDescent="0.25">
      <c r="A161" s="261"/>
      <c r="B161" s="259"/>
      <c r="C161" s="101" t="s">
        <v>490</v>
      </c>
      <c r="D161" s="140" t="s">
        <v>490</v>
      </c>
    </row>
    <row r="162" spans="1:4" x14ac:dyDescent="0.25">
      <c r="A162" s="34" t="s">
        <v>486</v>
      </c>
      <c r="B162" s="30" t="s">
        <v>62</v>
      </c>
      <c r="C162" s="31"/>
      <c r="D162" s="143"/>
    </row>
    <row r="163" spans="1:4" ht="227.25" customHeight="1" x14ac:dyDescent="0.25">
      <c r="A163" s="124" t="s">
        <v>487</v>
      </c>
      <c r="B163" s="125" t="s">
        <v>168</v>
      </c>
      <c r="C163" s="126" t="s">
        <v>393</v>
      </c>
      <c r="D163" s="143" t="s">
        <v>674</v>
      </c>
    </row>
    <row r="164" spans="1:4" ht="110.25" x14ac:dyDescent="0.25">
      <c r="A164" s="124" t="s">
        <v>488</v>
      </c>
      <c r="B164" s="125" t="s">
        <v>92</v>
      </c>
      <c r="C164" s="126" t="s">
        <v>392</v>
      </c>
      <c r="D164" s="143" t="s">
        <v>675</v>
      </c>
    </row>
    <row r="165" spans="1:4" ht="96" customHeight="1" x14ac:dyDescent="0.25">
      <c r="A165" s="124" t="s">
        <v>489</v>
      </c>
      <c r="B165" s="125" t="s">
        <v>93</v>
      </c>
      <c r="C165" s="126" t="s">
        <v>394</v>
      </c>
      <c r="D165" s="143" t="s">
        <v>676</v>
      </c>
    </row>
    <row r="166" spans="1:4" ht="232.5" customHeight="1" x14ac:dyDescent="0.25">
      <c r="A166" s="124" t="s">
        <v>511</v>
      </c>
      <c r="B166" s="125" t="s">
        <v>512</v>
      </c>
      <c r="C166" s="126" t="s">
        <v>514</v>
      </c>
      <c r="D166" s="143" t="s">
        <v>677</v>
      </c>
    </row>
  </sheetData>
  <mergeCells count="35">
    <mergeCell ref="B151:B161"/>
    <mergeCell ref="A151:A161"/>
    <mergeCell ref="B131:B133"/>
    <mergeCell ref="A131:A133"/>
    <mergeCell ref="B143:B147"/>
    <mergeCell ref="A143:A147"/>
    <mergeCell ref="A148:A149"/>
    <mergeCell ref="A134:A135"/>
    <mergeCell ref="B134:B135"/>
    <mergeCell ref="B148:B149"/>
    <mergeCell ref="B136:B142"/>
    <mergeCell ref="A136:A142"/>
    <mergeCell ref="B116:B120"/>
    <mergeCell ref="A116:A120"/>
    <mergeCell ref="B68:B72"/>
    <mergeCell ref="A68:A72"/>
    <mergeCell ref="B73:B78"/>
    <mergeCell ref="A73:A78"/>
    <mergeCell ref="B79:B84"/>
    <mergeCell ref="A79:A84"/>
    <mergeCell ref="B96:B98"/>
    <mergeCell ref="B85:B94"/>
    <mergeCell ref="A85:A94"/>
    <mergeCell ref="A96:A98"/>
    <mergeCell ref="B113:B115"/>
    <mergeCell ref="A113:A115"/>
    <mergeCell ref="B99:B102"/>
    <mergeCell ref="A99:A102"/>
    <mergeCell ref="B62:B65"/>
    <mergeCell ref="A62:A65"/>
    <mergeCell ref="A2:D2"/>
    <mergeCell ref="B9:B13"/>
    <mergeCell ref="A9:A13"/>
    <mergeCell ref="B57:B61"/>
    <mergeCell ref="A57:A61"/>
  </mergeCells>
  <phoneticPr fontId="25"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320C7-DDFE-4F9F-9744-57809FA96959}">
  <dimension ref="A1:E21"/>
  <sheetViews>
    <sheetView topLeftCell="A4" zoomScale="84" workbookViewId="0">
      <selection activeCell="B4" sqref="B4"/>
    </sheetView>
  </sheetViews>
  <sheetFormatPr defaultColWidth="9.140625" defaultRowHeight="15.75" x14ac:dyDescent="0.25"/>
  <cols>
    <col min="1" max="1" width="41" style="79" bestFit="1" customWidth="1"/>
    <col min="2" max="5" width="60.85546875" style="57" customWidth="1"/>
    <col min="6" max="16384" width="9.140625" style="57"/>
  </cols>
  <sheetData>
    <row r="1" spans="1:5" ht="19.5" x14ac:dyDescent="0.25">
      <c r="A1" s="97"/>
      <c r="B1" s="97"/>
      <c r="C1" s="97"/>
      <c r="D1" s="97"/>
      <c r="E1" s="97"/>
    </row>
    <row r="2" spans="1:5" ht="20.25" thickBot="1" x14ac:dyDescent="0.3">
      <c r="A2" s="97"/>
      <c r="B2" s="98"/>
      <c r="C2" s="98"/>
      <c r="D2" s="98"/>
      <c r="E2" s="98"/>
    </row>
    <row r="3" spans="1:5" ht="16.5" thickBot="1" x14ac:dyDescent="0.3">
      <c r="A3" s="71"/>
      <c r="B3" s="72" t="s">
        <v>136</v>
      </c>
      <c r="C3" s="72" t="s">
        <v>137</v>
      </c>
      <c r="D3" s="72" t="s">
        <v>424</v>
      </c>
      <c r="E3" s="72" t="s">
        <v>425</v>
      </c>
    </row>
    <row r="4" spans="1:5" ht="18" thickBot="1" x14ac:dyDescent="0.3">
      <c r="A4" s="96" t="s">
        <v>138</v>
      </c>
      <c r="B4" s="73"/>
      <c r="C4" s="73"/>
      <c r="D4" s="73"/>
      <c r="E4" s="73"/>
    </row>
    <row r="5" spans="1:5" ht="33.75" thickBot="1" x14ac:dyDescent="0.3">
      <c r="A5" s="96" t="s">
        <v>139</v>
      </c>
      <c r="B5" s="74"/>
      <c r="C5" s="74"/>
      <c r="D5" s="74"/>
      <c r="E5" s="74"/>
    </row>
    <row r="6" spans="1:5" ht="18" thickBot="1" x14ac:dyDescent="0.3">
      <c r="A6" s="96" t="s">
        <v>140</v>
      </c>
      <c r="B6" s="75"/>
      <c r="C6" s="75"/>
      <c r="D6" s="75"/>
      <c r="E6" s="75"/>
    </row>
    <row r="7" spans="1:5" ht="18" thickBot="1" x14ac:dyDescent="0.3">
      <c r="A7" s="96" t="s">
        <v>141</v>
      </c>
      <c r="B7" s="75"/>
      <c r="C7" s="75"/>
      <c r="D7" s="75"/>
      <c r="E7" s="75"/>
    </row>
    <row r="8" spans="1:5" ht="18" thickBot="1" x14ac:dyDescent="0.3">
      <c r="A8" s="96" t="s">
        <v>142</v>
      </c>
      <c r="B8" s="75"/>
      <c r="C8" s="75"/>
      <c r="D8" s="75"/>
      <c r="E8" s="75"/>
    </row>
    <row r="9" spans="1:5" ht="18" thickBot="1" x14ac:dyDescent="0.3">
      <c r="A9" s="96" t="s">
        <v>143</v>
      </c>
      <c r="B9" s="75"/>
      <c r="C9" s="75"/>
      <c r="D9" s="75"/>
      <c r="E9" s="75"/>
    </row>
    <row r="10" spans="1:5" ht="18" thickBot="1" x14ac:dyDescent="0.3">
      <c r="A10" s="96" t="s">
        <v>145</v>
      </c>
      <c r="B10" s="75"/>
      <c r="C10" s="75"/>
      <c r="D10" s="75"/>
      <c r="E10" s="75"/>
    </row>
    <row r="11" spans="1:5" ht="18" thickBot="1" x14ac:dyDescent="0.3">
      <c r="A11" s="96" t="s">
        <v>177</v>
      </c>
      <c r="B11" s="75"/>
      <c r="C11" s="75"/>
      <c r="D11" s="75"/>
      <c r="E11" s="75"/>
    </row>
    <row r="12" spans="1:5" ht="18" thickBot="1" x14ac:dyDescent="0.3">
      <c r="A12" s="96" t="s">
        <v>368</v>
      </c>
      <c r="B12" s="75"/>
      <c r="C12" s="75"/>
      <c r="D12" s="75"/>
      <c r="E12" s="75"/>
    </row>
    <row r="13" spans="1:5" ht="18" thickBot="1" x14ac:dyDescent="0.3">
      <c r="A13" s="96" t="s">
        <v>421</v>
      </c>
      <c r="B13" s="75"/>
      <c r="C13" s="75"/>
      <c r="D13" s="75"/>
      <c r="E13" s="75"/>
    </row>
    <row r="14" spans="1:5" ht="18" thickBot="1" x14ac:dyDescent="0.3">
      <c r="A14" s="96" t="s">
        <v>422</v>
      </c>
      <c r="B14" s="75"/>
      <c r="C14" s="75"/>
      <c r="D14" s="75"/>
      <c r="E14" s="75"/>
    </row>
    <row r="15" spans="1:5" ht="18" thickBot="1" x14ac:dyDescent="0.3">
      <c r="A15" s="96" t="s">
        <v>423</v>
      </c>
      <c r="B15" s="75"/>
      <c r="C15" s="75"/>
      <c r="D15" s="75"/>
      <c r="E15" s="75"/>
    </row>
    <row r="17" spans="1:3" x14ac:dyDescent="0.25">
      <c r="A17" s="77" t="s">
        <v>144</v>
      </c>
    </row>
    <row r="18" spans="1:3" ht="17.25" x14ac:dyDescent="0.3">
      <c r="A18" s="262" t="s">
        <v>372</v>
      </c>
      <c r="B18" s="262"/>
      <c r="C18" s="262"/>
    </row>
    <row r="19" spans="1:3" x14ac:dyDescent="0.25">
      <c r="A19" s="156" t="s">
        <v>373</v>
      </c>
      <c r="B19" s="156"/>
      <c r="C19" s="156"/>
    </row>
    <row r="20" spans="1:3" ht="17.25" x14ac:dyDescent="0.3">
      <c r="A20" s="262" t="s">
        <v>431</v>
      </c>
      <c r="B20" s="262"/>
      <c r="C20" s="262"/>
    </row>
    <row r="21" spans="1:3" x14ac:dyDescent="0.25">
      <c r="A21" s="78"/>
    </row>
  </sheetData>
  <sheetProtection algorithmName="SHA-512" hashValue="iINrl2/qRJTTti0oU/H725eTrbdPDPHloOw37wz5k3RKlTIr3Gy1n5MErCqYQ740h42tx+2vbwdT8bJNzelHNQ==" saltValue="+aQk9z9kHaniQioFMzd1IQ==" spinCount="100000" sheet="1" objects="1" scenarios="1"/>
  <mergeCells count="3">
    <mergeCell ref="A18:C18"/>
    <mergeCell ref="A19:C19"/>
    <mergeCell ref="A20:C20"/>
  </mergeCells>
  <phoneticPr fontId="25" type="noConversion"/>
  <dataValidations count="2">
    <dataValidation type="list" allowBlank="1" showInputMessage="1" showErrorMessage="1" sqref="B5:E5" xr:uid="{B1CC987E-D3ED-4D14-B5D6-6560F7057193}">
      <formula1>"2, 3,4,5,"</formula1>
    </dataValidation>
    <dataValidation type="list" allowBlank="1" showInputMessage="1" showErrorMessage="1" sqref="B6:E8" xr:uid="{A574D770-237D-4D91-94C5-0BBD83B23182}">
      <formula1>"Yra, Nėra,"</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33C15-5E06-46D6-BBD5-790E396E1365}">
  <dimension ref="A1:F18"/>
  <sheetViews>
    <sheetView zoomScale="82" zoomScaleNormal="82" workbookViewId="0">
      <selection activeCell="A5" sqref="A5"/>
    </sheetView>
  </sheetViews>
  <sheetFormatPr defaultColWidth="9.140625" defaultRowHeight="15.75" x14ac:dyDescent="0.25"/>
  <cols>
    <col min="1" max="1" width="40.42578125" style="79" customWidth="1"/>
    <col min="2" max="5" width="60.85546875" style="57" customWidth="1"/>
    <col min="6" max="6" width="9.140625" style="57"/>
    <col min="7" max="8" width="9.42578125" style="57" bestFit="1" customWidth="1"/>
    <col min="9" max="16" width="11.28515625" style="57" bestFit="1" customWidth="1"/>
    <col min="17" max="16384" width="9.140625" style="57"/>
  </cols>
  <sheetData>
    <row r="1" spans="1:6" x14ac:dyDescent="0.25">
      <c r="A1" s="263"/>
      <c r="B1" s="263"/>
      <c r="C1" s="263"/>
    </row>
    <row r="2" spans="1:6" ht="16.5" thickBot="1" x14ac:dyDescent="0.3">
      <c r="A2" s="263"/>
      <c r="B2" s="263"/>
      <c r="C2" s="263"/>
    </row>
    <row r="3" spans="1:6" ht="16.5" thickBot="1" x14ac:dyDescent="0.3">
      <c r="A3" s="57"/>
      <c r="B3" s="72" t="s">
        <v>136</v>
      </c>
      <c r="C3" s="72" t="s">
        <v>137</v>
      </c>
      <c r="D3" s="72" t="s">
        <v>424</v>
      </c>
      <c r="E3" s="72" t="s">
        <v>425</v>
      </c>
      <c r="F3" s="76"/>
    </row>
    <row r="4" spans="1:6" ht="35.25" thickBot="1" x14ac:dyDescent="0.4">
      <c r="A4" s="81" t="s">
        <v>146</v>
      </c>
      <c r="B4" s="82">
        <f>('Pasiūlymų suvestinė_Bendra'!B5-'Vertinimo sąlygos'!G4)*('Pasiūlymų suvestinė_Bendra'!B4*(('Vertinimo sąlygos'!G3/100)))</f>
        <v>0</v>
      </c>
      <c r="C4" s="82">
        <f>('Pasiūlymų suvestinė_Bendra'!C5-'Vertinimo sąlygos'!G4)*('Pasiūlymų suvestinė_Bendra'!C4*(('Vertinimo sąlygos'!G3/100)))</f>
        <v>0</v>
      </c>
      <c r="D4" s="82">
        <f>('Pasiūlymų suvestinė_Bendra'!D5-'Vertinimo sąlygos'!G4)*('Pasiūlymų suvestinė_Bendra'!D4*(('Vertinimo sąlygos'!G3/100)))</f>
        <v>0</v>
      </c>
      <c r="E4" s="82">
        <f>('Pasiūlymų suvestinė_Bendra'!E5-'Vertinimo sąlygos'!G4)*('Pasiūlymų suvestinė_Bendra'!E4*(('Vertinimo sąlygos'!G3/100)))</f>
        <v>0</v>
      </c>
    </row>
    <row r="5" spans="1:6" ht="35.25" thickBot="1" x14ac:dyDescent="0.4">
      <c r="A5" s="83" t="s">
        <v>147</v>
      </c>
      <c r="B5" s="74">
        <f>'Pasiūlymų suvestinė_Bendra'!B4-'Pasiūlymų suvestinė_Koreguota'!B4</f>
        <v>0</v>
      </c>
      <c r="C5" s="74">
        <f>'Pasiūlymų suvestinė_Bendra'!C4-'Pasiūlymų suvestinė_Koreguota'!C4</f>
        <v>0</v>
      </c>
      <c r="D5" s="74">
        <f>'Pasiūlymų suvestinė_Bendra'!D4-'Pasiūlymų suvestinė_Koreguota'!D4</f>
        <v>0</v>
      </c>
      <c r="E5" s="74">
        <f>'Pasiūlymų suvestinė_Bendra'!E4-'Pasiūlymų suvestinė_Koreguota'!E4</f>
        <v>0</v>
      </c>
    </row>
    <row r="7" spans="1:6" x14ac:dyDescent="0.25">
      <c r="A7" s="77" t="s">
        <v>148</v>
      </c>
    </row>
    <row r="8" spans="1:6" ht="17.25" x14ac:dyDescent="0.3">
      <c r="A8" s="262" t="s">
        <v>149</v>
      </c>
      <c r="B8" s="262"/>
      <c r="C8" s="262"/>
    </row>
    <row r="9" spans="1:6" ht="17.25" x14ac:dyDescent="0.3">
      <c r="A9" s="262" t="s">
        <v>150</v>
      </c>
      <c r="B9" s="262"/>
      <c r="C9" s="262"/>
    </row>
    <row r="10" spans="1:6" x14ac:dyDescent="0.25">
      <c r="A10" s="78"/>
    </row>
    <row r="11" spans="1:6" x14ac:dyDescent="0.25">
      <c r="A11" s="84" t="s">
        <v>134</v>
      </c>
      <c r="B11" s="66"/>
    </row>
    <row r="12" spans="1:6" ht="18.75" x14ac:dyDescent="0.35">
      <c r="A12" s="85" t="s">
        <v>151</v>
      </c>
      <c r="B12" s="66"/>
    </row>
    <row r="13" spans="1:6" x14ac:dyDescent="0.25">
      <c r="A13" s="85"/>
      <c r="B13" s="66"/>
    </row>
    <row r="14" spans="1:6" ht="18.75" x14ac:dyDescent="0.35">
      <c r="A14" s="85" t="s">
        <v>427</v>
      </c>
      <c r="B14" s="66"/>
    </row>
    <row r="15" spans="1:6" x14ac:dyDescent="0.25">
      <c r="A15" s="86"/>
      <c r="B15" s="66"/>
    </row>
    <row r="16" spans="1:6" x14ac:dyDescent="0.25">
      <c r="A16" s="78"/>
    </row>
    <row r="17" spans="1:1" x14ac:dyDescent="0.25">
      <c r="A17" s="78"/>
    </row>
    <row r="18" spans="1:1" x14ac:dyDescent="0.25">
      <c r="A18" s="78"/>
    </row>
  </sheetData>
  <sheetProtection algorithmName="SHA-512" hashValue="NpYKOGHqMogZxkP5gsNG/HfzqOJIZ/0NTxrsh07lTbPNCQXBYvsRiHnuRcm9fJZzYOmRYOPposAAXs0zAAjH4g==" saltValue="6hEpfvxBkQiCBCnhmlnmnQ==" spinCount="100000" sheet="1" objects="1" scenarios="1"/>
  <mergeCells count="3">
    <mergeCell ref="A8:C8"/>
    <mergeCell ref="A9:C9"/>
    <mergeCell ref="A1:C2"/>
  </mergeCells>
  <phoneticPr fontId="25"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CB00F-2061-41E7-828E-B2CBF51CCDC4}">
  <dimension ref="A1:E31"/>
  <sheetViews>
    <sheetView topLeftCell="A19" zoomScale="89" zoomScaleNormal="89" workbookViewId="0">
      <selection activeCell="B8" sqref="B8"/>
    </sheetView>
  </sheetViews>
  <sheetFormatPr defaultColWidth="9.140625" defaultRowHeight="15.75" x14ac:dyDescent="0.25"/>
  <cols>
    <col min="1" max="1" width="43" style="2" customWidth="1"/>
    <col min="2" max="5" width="60.85546875" style="2" customWidth="1"/>
    <col min="6" max="16384" width="9.140625" style="2"/>
  </cols>
  <sheetData>
    <row r="1" spans="1:5" ht="20.25" thickBot="1" x14ac:dyDescent="0.3">
      <c r="B1" s="92"/>
      <c r="C1" s="92"/>
      <c r="D1" s="92"/>
      <c r="E1" s="92"/>
    </row>
    <row r="2" spans="1:5" ht="16.5" thickBot="1" x14ac:dyDescent="0.3">
      <c r="B2" s="80" t="s">
        <v>136</v>
      </c>
      <c r="C2" s="80" t="s">
        <v>137</v>
      </c>
      <c r="D2" s="80" t="s">
        <v>424</v>
      </c>
      <c r="E2" s="80" t="s">
        <v>425</v>
      </c>
    </row>
    <row r="3" spans="1:5" ht="19.5" thickBot="1" x14ac:dyDescent="0.4">
      <c r="A3" s="132" t="s">
        <v>152</v>
      </c>
      <c r="B3" s="130">
        <f>'Pasiūlymų suvestinė_Bendra'!B4</f>
        <v>0</v>
      </c>
      <c r="C3" s="130">
        <f>'Pasiūlymų suvestinė_Bendra'!C4</f>
        <v>0</v>
      </c>
      <c r="D3" s="130">
        <f>'Pasiūlymų suvestinė_Bendra'!D4</f>
        <v>0</v>
      </c>
      <c r="E3" s="130">
        <f>'Pasiūlymų suvestinė_Bendra'!E4</f>
        <v>0</v>
      </c>
    </row>
    <row r="4" spans="1:5" ht="19.5" thickBot="1" x14ac:dyDescent="0.4">
      <c r="A4" s="132" t="s">
        <v>153</v>
      </c>
      <c r="B4" s="130">
        <f>'Pasiūlymų suvestinė_Koreguota'!B5</f>
        <v>0</v>
      </c>
      <c r="C4" s="130">
        <f>'Pasiūlymų suvestinė_Koreguota'!C5</f>
        <v>0</v>
      </c>
      <c r="D4" s="130">
        <f>'Pasiūlymų suvestinė_Koreguota'!D5</f>
        <v>0</v>
      </c>
      <c r="E4" s="130">
        <f>'Pasiūlymų suvestinė_Koreguota'!E5</f>
        <v>0</v>
      </c>
    </row>
    <row r="5" spans="1:5" ht="19.5" thickBot="1" x14ac:dyDescent="0.4">
      <c r="A5" s="132" t="s">
        <v>154</v>
      </c>
      <c r="B5" s="131" t="e">
        <f>(MIN(B3:E3)/B3)*'Vertinimo tvarka'!H13</f>
        <v>#DIV/0!</v>
      </c>
      <c r="C5" s="131" t="e">
        <f>(MIN(B3:E3)/C3)*'Vertinimo tvarka'!H13</f>
        <v>#DIV/0!</v>
      </c>
      <c r="D5" s="131" t="e">
        <f>(MIN(B3:E3)/D3)*'Vertinimo tvarka'!H13</f>
        <v>#DIV/0!</v>
      </c>
      <c r="E5" s="131" t="e">
        <f>(MIN(B3:E3)/E3)*'Vertinimo tvarka'!H13</f>
        <v>#DIV/0!</v>
      </c>
    </row>
    <row r="6" spans="1:5" ht="19.5" thickBot="1" x14ac:dyDescent="0.4">
      <c r="A6" s="132" t="s">
        <v>155</v>
      </c>
      <c r="B6" s="131" t="e">
        <f>(MIN(B4:E4)/B4)*'Vertinimo tvarka'!H13</f>
        <v>#DIV/0!</v>
      </c>
      <c r="C6" s="131" t="e">
        <f>(MIN(B4:E4)/C4)*'Vertinimo tvarka'!H13</f>
        <v>#DIV/0!</v>
      </c>
      <c r="D6" s="131" t="e">
        <f>(MIN(B4:E4)/D4)*'Vertinimo tvarka'!H13</f>
        <v>#DIV/0!</v>
      </c>
      <c r="E6" s="131" t="e">
        <f>(MIN(B4:E4)/E4)*'Vertinimo tvarka'!H13</f>
        <v>#DIV/0!</v>
      </c>
    </row>
    <row r="7" spans="1:5" ht="19.5" thickBot="1" x14ac:dyDescent="0.4">
      <c r="A7" s="133" t="s">
        <v>156</v>
      </c>
      <c r="B7" s="131">
        <f>SUM(B8:B17)*'Vertinimo tvarka'!H14</f>
        <v>0</v>
      </c>
      <c r="C7" s="131">
        <f>SUM(C8:C17)*'Vertinimo tvarka'!H14</f>
        <v>0</v>
      </c>
      <c r="D7" s="131">
        <f>SUM(D8:D17)*'Vertinimo tvarka'!H14</f>
        <v>0</v>
      </c>
      <c r="E7" s="131">
        <f>SUM(E8:E17)*'Vertinimo tvarka'!H14</f>
        <v>0</v>
      </c>
    </row>
    <row r="8" spans="1:5" ht="18.75" x14ac:dyDescent="0.25">
      <c r="A8" s="134" t="s">
        <v>157</v>
      </c>
      <c r="B8" s="129">
        <f>COUNTIF('Pasiūlymų suvestinė_Bendra'!B6, "Yra")*'Vertinimo tvarka'!F16</f>
        <v>0</v>
      </c>
      <c r="C8" s="129">
        <f>COUNTIF('Pasiūlymų suvestinė_Bendra'!C6, "Yra")*'Vertinimo tvarka'!F16</f>
        <v>0</v>
      </c>
      <c r="D8" s="129">
        <f>COUNTIF('Pasiūlymų suvestinė_Bendra'!D6, "Yra")*'Vertinimo tvarka'!F16</f>
        <v>0</v>
      </c>
      <c r="E8" s="129">
        <f>COUNTIF('Pasiūlymų suvestinė_Bendra'!E6, "Yra")*'Vertinimo tvarka'!F16</f>
        <v>0</v>
      </c>
    </row>
    <row r="9" spans="1:5" ht="18.75" x14ac:dyDescent="0.25">
      <c r="A9" s="135" t="s">
        <v>158</v>
      </c>
      <c r="B9" s="129">
        <f>COUNTIF('Pasiūlymų suvestinė_Bendra'!B7, "Yra")*'Vertinimo tvarka'!F17</f>
        <v>0</v>
      </c>
      <c r="C9" s="129">
        <f>COUNTIF('Pasiūlymų suvestinė_Bendra'!C7, "Yra")*'Vertinimo tvarka'!F17</f>
        <v>0</v>
      </c>
      <c r="D9" s="129">
        <f>COUNTIF('Pasiūlymų suvestinė_Bendra'!D7, "Yra")*'Vertinimo tvarka'!F17</f>
        <v>0</v>
      </c>
      <c r="E9" s="129">
        <f>COUNTIF('Pasiūlymų suvestinė_Bendra'!E7, "Yra")*'Vertinimo tvarka'!F17</f>
        <v>0</v>
      </c>
    </row>
    <row r="10" spans="1:5" ht="18.75" x14ac:dyDescent="0.25">
      <c r="A10" s="135" t="s">
        <v>159</v>
      </c>
      <c r="B10" s="129">
        <f>COUNTIF('Pasiūlymų suvestinė_Bendra'!B8, "Yra")*'Vertinimo tvarka'!F18</f>
        <v>0</v>
      </c>
      <c r="C10" s="129">
        <f>COUNTIF('Pasiūlymų suvestinė_Bendra'!C8, "Yra")*'Vertinimo tvarka'!F18</f>
        <v>0</v>
      </c>
      <c r="D10" s="129">
        <f>COUNTIF('Pasiūlymų suvestinė_Bendra'!D8, "Yra")*'Vertinimo tvarka'!F18</f>
        <v>0</v>
      </c>
      <c r="E10" s="129">
        <f>COUNTIF('Pasiūlymų suvestinė_Bendra'!E8, "Yra")*'Vertinimo tvarka'!F18</f>
        <v>0</v>
      </c>
    </row>
    <row r="11" spans="1:5" ht="18.75" x14ac:dyDescent="0.25">
      <c r="A11" s="135" t="s">
        <v>160</v>
      </c>
      <c r="B11" s="129">
        <f>IF('Pasiūlymų suvestinė_Bendra'!B9=MIN('Pasiūlymų suvestinė_Bendra'!B9:E9), 0, IF('Pasiūlymų suvestinė_Bendra'!B9=MAX('Pasiūlymų suvestinė_Bendra'!B9:E9), 'Vertinimo tvarka'!F19, (('Pasiūlymų suvestinė_Bendra'!B9-MIN('Pasiūlymų suvestinė_Bendra'!B9:E9))/(MAX('Pasiūlymų suvestinė_Bendra'!B9:E9)-MIN('Pasiūlymų suvestinė_Bendra'!B9:E9))*'Vertinimo tvarka'!F19)))</f>
        <v>0</v>
      </c>
      <c r="C11" s="129">
        <f>IF('Pasiūlymų suvestinė_Bendra'!C9=MIN('Pasiūlymų suvestinė_Bendra'!B9:E9), 0, IF('Pasiūlymų suvestinė_Bendra'!C9=MAX('Pasiūlymų suvestinė_Bendra'!B9:E9), 'Vertinimo tvarka'!F19, (('Pasiūlymų suvestinė_Bendra'!C9-MIN('Pasiūlymų suvestinė_Bendra'!B9:E9))/(MAX('Pasiūlymų suvestinė_Bendra'!B9:E9)-MIN('Pasiūlymų suvestinė_Bendra'!B9:E9))*'Vertinimo tvarka'!F19)))</f>
        <v>0</v>
      </c>
      <c r="D11" s="129">
        <f>IF('Pasiūlymų suvestinė_Bendra'!D9=MIN('Pasiūlymų suvestinė_Bendra'!B9:E9), 0, IF('Pasiūlymų suvestinė_Bendra'!D9=MAX('Pasiūlymų suvestinė_Bendra'!B9:E9), 'Vertinimo tvarka'!F19, (('Pasiūlymų suvestinė_Bendra'!D9-MIN('Pasiūlymų suvestinė_Bendra'!B9:E9))/(MAX('Pasiūlymų suvestinė_Bendra'!B9:E9)-MIN('Pasiūlymų suvestinė_Bendra'!B9:E9))*'Vertinimo tvarka'!F19)))</f>
        <v>0</v>
      </c>
      <c r="E11" s="129">
        <f>IF('Pasiūlymų suvestinė_Bendra'!E9=MIN('Pasiūlymų suvestinė_Bendra'!B9:E9), 0, IF('Pasiūlymų suvestinė_Bendra'!E9=MAX('Pasiūlymų suvestinė_Bendra'!B9:E9), 'Vertinimo tvarka'!F19, (('Pasiūlymų suvestinė_Bendra'!E9-MIN('Pasiūlymų suvestinė_Bendra'!B9:E9))/(MAX('Pasiūlymų suvestinė_Bendra'!B9:E9)-MIN('Pasiūlymų suvestinė_Bendra'!B9:E9))*'Vertinimo tvarka'!F19)))</f>
        <v>0</v>
      </c>
    </row>
    <row r="12" spans="1:5" ht="18.75" x14ac:dyDescent="0.25">
      <c r="A12" s="135" t="s">
        <v>164</v>
      </c>
      <c r="B12" s="129">
        <f>IF('Pasiūlymų suvestinė_Bendra'!B10=MIN('Pasiūlymų suvestinė_Bendra'!B10:E10), 0, IF('Pasiūlymų suvestinė_Bendra'!B10=MAX('Pasiūlymų suvestinė_Bendra'!B10:E10), 'Vertinimo tvarka'!F20, (('Pasiūlymų suvestinė_Bendra'!B10-MIN('Pasiūlymų suvestinė_Bendra'!B10:E10))/(MAX('Pasiūlymų suvestinė_Bendra'!B10:E10)-MIN('Pasiūlymų suvestinė_Bendra'!B10:E10))*'Vertinimo tvarka'!F20)))</f>
        <v>0</v>
      </c>
      <c r="C12" s="129">
        <f>IF('Pasiūlymų suvestinė_Bendra'!C10=MIN('Pasiūlymų suvestinė_Bendra'!B10:E10), 0, IF('Pasiūlymų suvestinė_Bendra'!C10=MAX('Pasiūlymų suvestinė_Bendra'!B10:E10), 'Vertinimo tvarka'!F20, (('Pasiūlymų suvestinė_Bendra'!C10-MIN('Pasiūlymų suvestinė_Bendra'!B10:E10))/(MAX('Pasiūlymų suvestinė_Bendra'!B10:E10)-MIN('Pasiūlymų suvestinė_Bendra'!B10:E10))*'Vertinimo tvarka'!F20)))</f>
        <v>0</v>
      </c>
      <c r="D12" s="129">
        <f>IF('Pasiūlymų suvestinė_Bendra'!D10=MIN('Pasiūlymų suvestinė_Bendra'!B10:E10), 0, IF('Pasiūlymų suvestinė_Bendra'!D10=MAX('Pasiūlymų suvestinė_Bendra'!B10:E10), 'Vertinimo tvarka'!F20, (('Pasiūlymų suvestinė_Bendra'!D10-MIN('Pasiūlymų suvestinė_Bendra'!B10:E10))/(MAX('Pasiūlymų suvestinė_Bendra'!B10:E10)-MIN('Pasiūlymų suvestinė_Bendra'!B10:E10))*'Vertinimo tvarka'!F20)))</f>
        <v>0</v>
      </c>
      <c r="E12" s="129">
        <f>IF('Pasiūlymų suvestinė_Bendra'!E10=MIN('Pasiūlymų suvestinė_Bendra'!B10:E10), 0, IF('Pasiūlymų suvestinė_Bendra'!E10=MAX('Pasiūlymų suvestinė_Bendra'!B10:E10), 'Vertinimo tvarka'!F20, (('Pasiūlymų suvestinė_Bendra'!E10-MIN('Pasiūlymų suvestinė_Bendra'!B10:E10))/(MAX('Pasiūlymų suvestinė_Bendra'!B10:E10)-MIN('Pasiūlymų suvestinė_Bendra'!B10:E10))*'Vertinimo tvarka'!F20)))</f>
        <v>0</v>
      </c>
    </row>
    <row r="13" spans="1:5" ht="18.75" x14ac:dyDescent="0.25">
      <c r="A13" s="135" t="s">
        <v>178</v>
      </c>
      <c r="B13" s="129">
        <f>IF('Pasiūlymų suvestinė_Bendra'!B11=MAX('Pasiūlymų suvestinė_Bendra'!B11:E11), 0, IF('Pasiūlymų suvestinė_Bendra'!B11=MIN('Pasiūlymų suvestinė_Bendra'!B11:E11), 'Vertinimo tvarka'!F21, ((MAX('Pasiūlymų suvestinė_Bendra'!B11:E11)-'Pasiūlymų suvestinė_Bendra'!B11)/(MAX('Pasiūlymų suvestinė_Bendra'!B11:E11)-MIN('Pasiūlymų suvestinė_Bendra'!B11:E11))*'Vertinimo tvarka'!F21)))</f>
        <v>0</v>
      </c>
      <c r="C13" s="129">
        <f>IF('Pasiūlymų suvestinė_Bendra'!C11=MAX('Pasiūlymų suvestinė_Bendra'!B11:E11), 0, IF('Pasiūlymų suvestinė_Bendra'!C11=MIN('Pasiūlymų suvestinė_Bendra'!B11:E11), 'Vertinimo tvarka'!F21, ((MAX('Pasiūlymų suvestinė_Bendra'!B11:E11)-'Pasiūlymų suvestinė_Bendra'!C11)/(MAX('Pasiūlymų suvestinė_Bendra'!B11:E11)-MIN('Pasiūlymų suvestinė_Bendra'!B11:E11))*'Vertinimo tvarka'!F21)))</f>
        <v>0</v>
      </c>
      <c r="D13" s="129">
        <f>IF('Pasiūlymų suvestinė_Bendra'!D11=MAX('Pasiūlymų suvestinė_Bendra'!B11:E11), 0, IF('Pasiūlymų suvestinė_Bendra'!D11=MIN('Pasiūlymų suvestinė_Bendra'!B11:E11), 'Vertinimo tvarka'!F21, ((MAX('Pasiūlymų suvestinė_Bendra'!B11:E11)-'Pasiūlymų suvestinė_Bendra'!D11)/(MAX('Pasiūlymų suvestinė_Bendra'!B11:E11)-MIN('Pasiūlymų suvestinė_Bendra'!B11:E11))*'Vertinimo tvarka'!F21)))</f>
        <v>0</v>
      </c>
      <c r="E13" s="129">
        <f>IF('Pasiūlymų suvestinė_Bendra'!E11=MAX('Pasiūlymų suvestinė_Bendra'!B11:E11), 0, IF('Pasiūlymų suvestinė_Bendra'!E11=MIN('Pasiūlymų suvestinė_Bendra'!B11:E11), 'Vertinimo tvarka'!F21, ((MAX('Pasiūlymų suvestinė_Bendra'!B11:E11)-'Pasiūlymų suvestinė_Bendra'!E11)/(MAX('Pasiūlymų suvestinė_Bendra'!B11:E11)-MIN('Pasiūlymų suvestinė_Bendra'!B11:E11))*'Vertinimo tvarka'!F21)))</f>
        <v>0</v>
      </c>
    </row>
    <row r="14" spans="1:5" ht="18.75" x14ac:dyDescent="0.25">
      <c r="A14" s="135" t="s">
        <v>374</v>
      </c>
      <c r="B14" s="129">
        <f>IF('Pasiūlymų suvestinė_Bendra'!B12=MIN('Pasiūlymų suvestinė_Bendra'!B12:E12), 0, IF('Pasiūlymų suvestinė_Bendra'!B12=MAX('Pasiūlymų suvestinė_Bendra'!B12:E12), 'Vertinimo tvarka'!F22, (('Pasiūlymų suvestinė_Bendra'!B12-MIN('Pasiūlymų suvestinė_Bendra'!B12:E12))/(MAX('Pasiūlymų suvestinė_Bendra'!B12:E12)-MIN('Pasiūlymų suvestinė_Bendra'!B12:E12))*'Vertinimo tvarka'!F22)))</f>
        <v>0</v>
      </c>
      <c r="C14" s="129">
        <f>IF('Pasiūlymų suvestinė_Bendra'!C12=MIN('Pasiūlymų suvestinė_Bendra'!B12:E12), 0, IF('Pasiūlymų suvestinė_Bendra'!C12=MAX('Pasiūlymų suvestinė_Bendra'!B12:E12), 'Vertinimo tvarka'!F22, (('Pasiūlymų suvestinė_Bendra'!C12-MIN('Pasiūlymų suvestinė_Bendra'!B12:E12))/(MAX('Pasiūlymų suvestinė_Bendra'!B12:E12)-MIN('Pasiūlymų suvestinė_Bendra'!B12:E12))*'Vertinimo tvarka'!F22)))</f>
        <v>0</v>
      </c>
      <c r="D14" s="129">
        <f>IF('Pasiūlymų suvestinė_Bendra'!D12=MIN('Pasiūlymų suvestinė_Bendra'!B12:E12), 0, IF('Pasiūlymų suvestinė_Bendra'!D12=MAX('Pasiūlymų suvestinė_Bendra'!B12:E12), 'Vertinimo tvarka'!F22, (('Pasiūlymų suvestinė_Bendra'!D12-MIN('Pasiūlymų suvestinė_Bendra'!B12:E12))/(MAX('Pasiūlymų suvestinė_Bendra'!B12:E12)-MIN('Pasiūlymų suvestinė_Bendra'!B12:E12))*'Vertinimo tvarka'!F22)))</f>
        <v>0</v>
      </c>
      <c r="E14" s="129">
        <f>IF('Pasiūlymų suvestinė_Bendra'!E12=MIN('Pasiūlymų suvestinė_Bendra'!B12:E12), 0, IF('Pasiūlymų suvestinė_Bendra'!E12=MAX('Pasiūlymų suvestinė_Bendra'!B12:E12), 'Vertinimo tvarka'!F22, (('Pasiūlymų suvestinė_Bendra'!E12-MIN('Pasiūlymų suvestinė_Bendra'!B12:E12))/(MAX('Pasiūlymų suvestinė_Bendra'!B12:E12)-MIN('Pasiūlymų suvestinė_Bendra'!B12:E12))*'Vertinimo tvarka'!F22)))</f>
        <v>0</v>
      </c>
    </row>
    <row r="15" spans="1:5" ht="18.75" x14ac:dyDescent="0.25">
      <c r="A15" s="135" t="s">
        <v>428</v>
      </c>
      <c r="B15" s="129">
        <f>IF('Pasiūlymų suvestinė_Bendra'!B13=MIN('Pasiūlymų suvestinė_Bendra'!B13:E13), 0, IF('Pasiūlymų suvestinė_Bendra'!B13=MAX('Pasiūlymų suvestinė_Bendra'!B13:E13), 'Vertinimo tvarka'!F23, (('Pasiūlymų suvestinė_Bendra'!B13-MIN('Pasiūlymų suvestinė_Bendra'!B13:E13))/(MAX('Pasiūlymų suvestinė_Bendra'!B13:E13)-MIN('Pasiūlymų suvestinė_Bendra'!B13:E13))*'Vertinimo tvarka'!F23)))</f>
        <v>0</v>
      </c>
      <c r="C15" s="129">
        <f>IF('Pasiūlymų suvestinė_Bendra'!C13=MIN('Pasiūlymų suvestinė_Bendra'!B13:E13), 0, IF('Pasiūlymų suvestinė_Bendra'!C13=MAX('Pasiūlymų suvestinė_Bendra'!B13:E13), 'Vertinimo tvarka'!F23, (('Pasiūlymų suvestinė_Bendra'!C13-MIN('Pasiūlymų suvestinė_Bendra'!B13:E13))/(MAX('Pasiūlymų suvestinė_Bendra'!B13:E13)-MIN('Pasiūlymų suvestinė_Bendra'!B13:E13))*'Vertinimo tvarka'!F23)))</f>
        <v>0</v>
      </c>
      <c r="D15" s="129">
        <f>IF('Pasiūlymų suvestinė_Bendra'!D13=MIN('Pasiūlymų suvestinė_Bendra'!B13:E13), 0, IF('Pasiūlymų suvestinė_Bendra'!D13=MAX('Pasiūlymų suvestinė_Bendra'!B13:E13), 'Vertinimo tvarka'!F23, (('Pasiūlymų suvestinė_Bendra'!D13-MIN('Pasiūlymų suvestinė_Bendra'!B13:E13))/(MAX('Pasiūlymų suvestinė_Bendra'!B13:E13)-MIN('Pasiūlymų suvestinė_Bendra'!B13:E13))*'Vertinimo tvarka'!F23)))</f>
        <v>0</v>
      </c>
      <c r="E15" s="129">
        <f>IF('Pasiūlymų suvestinė_Bendra'!E13=MIN('Pasiūlymų suvestinė_Bendra'!B13:E13), 0, IF('Pasiūlymų suvestinė_Bendra'!E13=MAX('Pasiūlymų suvestinė_Bendra'!B13:E13), 'Vertinimo tvarka'!F23, (('Pasiūlymų suvestinė_Bendra'!E13-MIN('Pasiūlymų suvestinė_Bendra'!B13:E13))/(MAX('Pasiūlymų suvestinė_Bendra'!B13:E13)-MIN('Pasiūlymų suvestinė_Bendra'!B13:E13))*'Vertinimo tvarka'!F23)))</f>
        <v>0</v>
      </c>
    </row>
    <row r="16" spans="1:5" ht="18.75" x14ac:dyDescent="0.25">
      <c r="A16" s="135" t="s">
        <v>429</v>
      </c>
      <c r="B16" s="129">
        <f>IF('Pasiūlymų suvestinė_Bendra'!B14=MIN('Pasiūlymų suvestinė_Bendra'!B14:E14), 0, IF('Pasiūlymų suvestinė_Bendra'!B14=MAX('Pasiūlymų suvestinė_Bendra'!B14:E14), 'Vertinimo tvarka'!F24, (('Pasiūlymų suvestinė_Bendra'!B14-MIN('Pasiūlymų suvestinė_Bendra'!B14:E14))/(MAX('Pasiūlymų suvestinė_Bendra'!B14:E14)-MIN('Pasiūlymų suvestinė_Bendra'!B14:E14))*'Vertinimo tvarka'!F24)))</f>
        <v>0</v>
      </c>
      <c r="C16" s="129">
        <f>IF('Pasiūlymų suvestinė_Bendra'!C14=MIN('Pasiūlymų suvestinė_Bendra'!B14:E14), 0, IF('Pasiūlymų suvestinė_Bendra'!C14=MAX('Pasiūlymų suvestinė_Bendra'!B14:E14), 'Vertinimo tvarka'!F24, (('Pasiūlymų suvestinė_Bendra'!C14-MIN('Pasiūlymų suvestinė_Bendra'!B14:E14))/(MAX('Pasiūlymų suvestinė_Bendra'!B14:E14)-MIN('Pasiūlymų suvestinė_Bendra'!B14:E14))*'Vertinimo tvarka'!F24)))</f>
        <v>0</v>
      </c>
      <c r="D16" s="129">
        <f>IF('Pasiūlymų suvestinė_Bendra'!D14=MIN('Pasiūlymų suvestinė_Bendra'!B14:E14), 0, IF('Pasiūlymų suvestinė_Bendra'!D14=MAX('Pasiūlymų suvestinė_Bendra'!B14:E14), 'Vertinimo tvarka'!F24, (('Pasiūlymų suvestinė_Bendra'!D14-MIN('Pasiūlymų suvestinė_Bendra'!B14:E14))/(MAX('Pasiūlymų suvestinė_Bendra'!B14:E14)-MIN('Pasiūlymų suvestinė_Bendra'!B14:E14))*'Vertinimo tvarka'!F24)))</f>
        <v>0</v>
      </c>
      <c r="E16" s="129">
        <f>IF('Pasiūlymų suvestinė_Bendra'!E14=MIN('Pasiūlymų suvestinė_Bendra'!B14:E14), 0, IF('Pasiūlymų suvestinė_Bendra'!E14=MAX('Pasiūlymų suvestinė_Bendra'!B14:E14), 'Vertinimo tvarka'!F24, (('Pasiūlymų suvestinė_Bendra'!E14-MIN('Pasiūlymų suvestinė_Bendra'!B14:E14))/(MAX('Pasiūlymų suvestinė_Bendra'!B14:E14)-MIN('Pasiūlymų suvestinė_Bendra'!B14:E14))*'Vertinimo tvarka'!F24)))</f>
        <v>0</v>
      </c>
    </row>
    <row r="17" spans="1:5" ht="18.75" x14ac:dyDescent="0.25">
      <c r="A17" s="135" t="s">
        <v>430</v>
      </c>
      <c r="B17" s="129">
        <f>IF('Pasiūlymų suvestinė_Bendra'!B15=MIN('Pasiūlymų suvestinė_Bendra'!B15:E15), 0, IF('Pasiūlymų suvestinė_Bendra'!B15=MAX('Pasiūlymų suvestinė_Bendra'!B15:E15), 'Vertinimo tvarka'!F25, (('Pasiūlymų suvestinė_Bendra'!B15-MIN('Pasiūlymų suvestinė_Bendra'!B15:E15))/(MAX('Pasiūlymų suvestinė_Bendra'!B15:E15)-MIN('Pasiūlymų suvestinė_Bendra'!B15:E15))*'Vertinimo tvarka'!F25)))</f>
        <v>0</v>
      </c>
      <c r="C17" s="129">
        <f>IF('Pasiūlymų suvestinė_Bendra'!C15=MIN('Pasiūlymų suvestinė_Bendra'!B15:E15), 0, IF('Pasiūlymų suvestinė_Bendra'!C15=MAX('Pasiūlymų suvestinė_Bendra'!B15:E15), 'Vertinimo tvarka'!F25, (('Pasiūlymų suvestinė_Bendra'!C15-MIN('Pasiūlymų suvestinė_Bendra'!B15:E15))/(MAX('Pasiūlymų suvestinė_Bendra'!B15:E15)-MIN('Pasiūlymų suvestinė_Bendra'!B15:E15))*'Vertinimo tvarka'!F25)))</f>
        <v>0</v>
      </c>
      <c r="D17" s="129">
        <f>IF('Pasiūlymų suvestinė_Bendra'!D15=MIN('Pasiūlymų suvestinė_Bendra'!B15:E15), 0, IF('Pasiūlymų suvestinė_Bendra'!D15=MAX('Pasiūlymų suvestinė_Bendra'!B15:E15), 'Vertinimo tvarka'!F25, (('Pasiūlymų suvestinė_Bendra'!D15-MIN('Pasiūlymų suvestinė_Bendra'!B15:E15))/(MAX('Pasiūlymų suvestinė_Bendra'!B15:E15)-MIN('Pasiūlymų suvestinė_Bendra'!B15:E15))*'Vertinimo tvarka'!F25)))</f>
        <v>0</v>
      </c>
      <c r="E17" s="129">
        <f>IF('Pasiūlymų suvestinė_Bendra'!E15=MIN('Pasiūlymų suvestinė_Bendra'!B15:E15), 0, IF('Pasiūlymų suvestinė_Bendra'!E15=MAX('Pasiūlymų suvestinė_Bendra'!B15:E15), 'Vertinimo tvarka'!F25, (('Pasiūlymų suvestinė_Bendra'!E15-MIN('Pasiūlymų suvestinė_Bendra'!B15:E15))/(MAX('Pasiūlymų suvestinė_Bendra'!B15:E15)-MIN('Pasiūlymų suvestinė_Bendra'!B15:E15))*'Vertinimo tvarka'!F25)))</f>
        <v>0</v>
      </c>
    </row>
    <row r="18" spans="1:5" ht="19.5" thickBot="1" x14ac:dyDescent="0.4">
      <c r="A18" s="132" t="s">
        <v>161</v>
      </c>
      <c r="B18" s="95" t="e">
        <f>SUM(B6+B7)</f>
        <v>#DIV/0!</v>
      </c>
      <c r="C18" s="95" t="e">
        <f>SUM(C6+C7)</f>
        <v>#DIV/0!</v>
      </c>
      <c r="D18" s="95" t="e">
        <f>SUM(D6+D7)</f>
        <v>#DIV/0!</v>
      </c>
      <c r="E18" s="95" t="e">
        <f>SUM(E6+E7)</f>
        <v>#DIV/0!</v>
      </c>
    </row>
    <row r="19" spans="1:5" ht="16.5" thickBot="1" x14ac:dyDescent="0.3">
      <c r="A19" s="132" t="s">
        <v>162</v>
      </c>
      <c r="B19" s="87" t="e">
        <f>_xlfn.RANK.EQ(B18, $B$18:$E$18, 0)</f>
        <v>#DIV/0!</v>
      </c>
      <c r="C19" s="87" t="e">
        <f>_xlfn.RANK.EQ(C18, $B$18:$E$18, 0)</f>
        <v>#DIV/0!</v>
      </c>
      <c r="D19" s="87" t="e">
        <f>_xlfn.RANK.EQ(D18, $B$18:$E$18, 0)</f>
        <v>#DIV/0!</v>
      </c>
      <c r="E19" s="87" t="e">
        <f>_xlfn.RANK.EQ(E18, $B$18:$E$18, 0)</f>
        <v>#DIV/0!</v>
      </c>
    </row>
    <row r="21" spans="1:5" x14ac:dyDescent="0.25">
      <c r="B21" s="2" t="s">
        <v>163</v>
      </c>
    </row>
    <row r="26" spans="1:5" x14ac:dyDescent="0.25">
      <c r="A26" s="88"/>
    </row>
    <row r="31" spans="1:5" x14ac:dyDescent="0.25">
      <c r="A31" s="89"/>
    </row>
  </sheetData>
  <sheetProtection algorithmName="SHA-512" hashValue="BaEdbojKKyl0jm8+Fljz+/iM5c70yGe+2V2SLyT5TP6wbxy92fhIvSck7UDoJqEDkDsdDBaLdwgEDRfybjMNAQ==" saltValue="JAEbP8js8IQLuAzJaMuM6Q==" spinCount="100000" sheet="1" objects="1" scenarios="1"/>
  <phoneticPr fontId="25" type="noConversion"/>
  <conditionalFormatting sqref="B19:E19">
    <cfRule type="cellIs" dxfId="1" priority="1" operator="equal">
      <formula>1</formula>
    </cfRule>
    <cfRule type="cellIs" dxfId="0" priority="2" operator="equal">
      <formula>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Vertinimo sąlygos</vt:lpstr>
      <vt:lpstr>Vertinimo tvarka</vt:lpstr>
      <vt:lpstr>Pasiūlymas</vt:lpstr>
      <vt:lpstr>Subtiekėjai ir priedai</vt:lpstr>
      <vt:lpstr>Specialieji reikalavimai</vt:lpstr>
      <vt:lpstr>Techninė specifikacija</vt:lpstr>
      <vt:lpstr>Pasiūlymų suvestinė_Bendra</vt:lpstr>
      <vt:lpstr>Pasiūlymų suvestinė_Koreguota</vt:lpstr>
      <vt:lpstr>Pasiūlymų vertinimo rezultatai</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Biekšienė</dc:creator>
  <cp:keywords/>
  <dc:description/>
  <cp:lastModifiedBy>Remigijus Andžius</cp:lastModifiedBy>
  <dcterms:created xsi:type="dcterms:W3CDTF">2021-04-30T12:21:51Z</dcterms:created>
  <dcterms:modified xsi:type="dcterms:W3CDTF">2024-11-27T09:49:15Z</dcterms:modified>
  <cp:category/>
</cp:coreProperties>
</file>